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2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πιν.30!$B$1:$O$20</definedName>
    <definedName name="_xlnm.Print_Area" localSheetId="4">πιν.31!$B$2:$N$19</definedName>
  </definedNames>
  <calcPr calcId="145621"/>
</workbook>
</file>

<file path=xl/calcChain.xml><?xml version="1.0" encoding="utf-8"?>
<calcChain xmlns="http://schemas.openxmlformats.org/spreadsheetml/2006/main">
  <c r="K29" i="7" l="1"/>
  <c r="L29" i="7" s="1"/>
  <c r="G29" i="7"/>
  <c r="H27" i="7" s="1"/>
  <c r="E29" i="7"/>
  <c r="F26" i="7" s="1"/>
  <c r="C29" i="7"/>
  <c r="D29" i="7" s="1"/>
  <c r="K28" i="7"/>
  <c r="L28" i="7" s="1"/>
  <c r="G28" i="7"/>
  <c r="H28" i="7" s="1"/>
  <c r="E28" i="7"/>
  <c r="F28" i="7" s="1"/>
  <c r="C28" i="7"/>
  <c r="D28" i="7" s="1"/>
  <c r="K27" i="7"/>
  <c r="L27" i="7" s="1"/>
  <c r="I27" i="7"/>
  <c r="J27" i="7" s="1"/>
  <c r="D27" i="7"/>
  <c r="L26" i="7"/>
  <c r="K26" i="7"/>
  <c r="I26" i="7"/>
  <c r="I28" i="7" s="1"/>
  <c r="J28" i="7" s="1"/>
  <c r="H26" i="7"/>
  <c r="D26" i="7"/>
  <c r="K25" i="7"/>
  <c r="L25" i="7" s="1"/>
  <c r="I25" i="7"/>
  <c r="J25" i="7" s="1"/>
  <c r="H25" i="7"/>
  <c r="F25" i="7"/>
  <c r="G24" i="7"/>
  <c r="I24" i="7" s="1"/>
  <c r="J24" i="7" s="1"/>
  <c r="F24" i="7"/>
  <c r="E24" i="7"/>
  <c r="C24" i="7"/>
  <c r="D24" i="7" s="1"/>
  <c r="L23" i="7"/>
  <c r="K23" i="7"/>
  <c r="I23" i="7"/>
  <c r="J23" i="7" s="1"/>
  <c r="H23" i="7"/>
  <c r="D23" i="7"/>
  <c r="K22" i="7"/>
  <c r="L22" i="7" s="1"/>
  <c r="I22" i="7"/>
  <c r="I29" i="7" s="1"/>
  <c r="J29" i="7" s="1"/>
  <c r="H22" i="7"/>
  <c r="F22" i="7"/>
  <c r="K24" i="7" l="1"/>
  <c r="L24" i="7" s="1"/>
  <c r="F29" i="7"/>
  <c r="H24" i="7"/>
  <c r="J26" i="7"/>
  <c r="F27" i="7"/>
  <c r="D22" i="7"/>
  <c r="J22" i="7"/>
  <c r="F23" i="7"/>
  <c r="D25" i="7"/>
  <c r="T20" i="8" l="1"/>
  <c r="P20" i="8"/>
  <c r="L20" i="8"/>
  <c r="H20" i="8"/>
  <c r="D20" i="8"/>
  <c r="U18" i="8" l="1"/>
  <c r="V18" i="8" s="1"/>
  <c r="Q18" i="8"/>
  <c r="R18" i="8" s="1"/>
  <c r="Q14" i="8"/>
  <c r="R14" i="8" s="1"/>
  <c r="M14" i="8"/>
  <c r="N14" i="8" s="1"/>
  <c r="M18" i="8"/>
  <c r="N18" i="8" s="1"/>
  <c r="I18" i="8"/>
  <c r="J18" i="8" s="1"/>
  <c r="I14" i="8"/>
  <c r="J14" i="8" s="1"/>
  <c r="E18" i="8"/>
  <c r="F18" i="8" s="1"/>
  <c r="N14" i="1"/>
  <c r="O14" i="1" s="1"/>
  <c r="K19" i="11" l="1"/>
  <c r="I19" i="11"/>
  <c r="J17" i="11" s="1"/>
  <c r="G19" i="11"/>
  <c r="E19" i="11"/>
  <c r="F17" i="11" s="1"/>
  <c r="C19" i="11"/>
  <c r="L8" i="11" l="1"/>
  <c r="D9" i="11"/>
  <c r="D7" i="11"/>
  <c r="D17" i="11"/>
  <c r="F10" i="11"/>
  <c r="F12" i="11"/>
  <c r="F18" i="11"/>
  <c r="H10" i="11"/>
  <c r="H15" i="11"/>
  <c r="H11" i="11"/>
  <c r="H16" i="11"/>
  <c r="H17" i="11"/>
  <c r="J14" i="11"/>
  <c r="J15" i="11"/>
  <c r="J11" i="11"/>
  <c r="J18" i="11"/>
  <c r="J12" i="11"/>
  <c r="D10" i="11"/>
  <c r="D12" i="11"/>
  <c r="D18" i="11"/>
  <c r="L10" i="11"/>
  <c r="L18" i="11"/>
  <c r="L12" i="11"/>
  <c r="L13" i="11"/>
  <c r="H18" i="11"/>
  <c r="H12" i="11"/>
  <c r="F6" i="11"/>
  <c r="L6" i="11"/>
  <c r="H6" i="11"/>
  <c r="D6" i="11"/>
  <c r="L19" i="11"/>
  <c r="D19" i="11"/>
  <c r="F19" i="11"/>
  <c r="H19" i="11"/>
  <c r="J19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K19" i="10"/>
  <c r="I19" i="10"/>
  <c r="G19" i="10"/>
  <c r="H17" i="10" s="1"/>
  <c r="E19" i="10"/>
  <c r="F10" i="10" s="1"/>
  <c r="C19" i="10"/>
  <c r="M10" i="10"/>
  <c r="L10" i="10" l="1"/>
  <c r="L14" i="10"/>
  <c r="D15" i="10"/>
  <c r="D16" i="10"/>
  <c r="F16" i="10"/>
  <c r="F15" i="10"/>
  <c r="L19" i="10"/>
  <c r="D10" i="10"/>
  <c r="J19" i="10"/>
  <c r="J14" i="10"/>
  <c r="J10" i="10"/>
  <c r="F19" i="10"/>
  <c r="H19" i="10"/>
  <c r="M12" i="10" l="1"/>
  <c r="M13" i="10"/>
  <c r="M15" i="10"/>
  <c r="M16" i="10"/>
  <c r="M17" i="10"/>
  <c r="M18" i="10"/>
  <c r="E43" i="7" l="1"/>
  <c r="G38" i="7" l="1"/>
  <c r="H38" i="7" s="1"/>
  <c r="G39" i="7"/>
  <c r="H39" i="7" s="1"/>
  <c r="J6" i="11" l="1"/>
  <c r="X18" i="8" l="1"/>
  <c r="W18" i="8"/>
  <c r="S20" i="8"/>
  <c r="O20" i="8"/>
  <c r="K20" i="8"/>
  <c r="G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19" i="10" s="1"/>
  <c r="H15" i="10"/>
  <c r="J11" i="10"/>
  <c r="L11" i="10"/>
  <c r="N14" i="10" l="1"/>
  <c r="N10" i="10"/>
  <c r="L13" i="10"/>
  <c r="L16" i="10"/>
  <c r="L15" i="10"/>
  <c r="H12" i="10"/>
  <c r="H13" i="10"/>
  <c r="H11" i="10"/>
  <c r="J15" i="10"/>
  <c r="L17" i="10"/>
  <c r="J13" i="10"/>
  <c r="L12" i="10"/>
  <c r="J16" i="10"/>
  <c r="J17" i="10"/>
  <c r="J12" i="10"/>
  <c r="N15" i="10" l="1"/>
  <c r="N18" i="10"/>
  <c r="N12" i="10"/>
  <c r="N16" i="10"/>
  <c r="N17" i="10"/>
  <c r="N13" i="10"/>
  <c r="N19" i="10"/>
  <c r="N11" i="10"/>
  <c r="G40" i="7" l="1"/>
  <c r="H40" i="7" s="1"/>
  <c r="G41" i="7"/>
  <c r="H41" i="7" s="1"/>
  <c r="G42" i="7"/>
  <c r="H42" i="7" s="1"/>
  <c r="F39" i="7" l="1"/>
  <c r="F38" i="7"/>
  <c r="F43" i="7"/>
  <c r="F42" i="7"/>
  <c r="F41" i="7"/>
  <c r="F40" i="7"/>
  <c r="C43" i="7" l="1"/>
  <c r="D38" i="7" l="1"/>
  <c r="D39" i="7"/>
  <c r="G43" i="7"/>
  <c r="H43" i="7" s="1"/>
  <c r="D42" i="7"/>
  <c r="D41" i="7"/>
  <c r="D40" i="7"/>
  <c r="D43" i="7"/>
  <c r="I20" i="1" l="1"/>
  <c r="M6" i="11" l="1"/>
  <c r="M19" i="11" s="1"/>
  <c r="N19" i="11" s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3" i="10"/>
  <c r="F12" i="10"/>
  <c r="Q20" i="8"/>
  <c r="R20" i="8" s="1"/>
  <c r="Y19" i="8"/>
  <c r="Z19" i="8" s="1"/>
  <c r="D11" i="10"/>
  <c r="D19" i="10"/>
  <c r="D17" i="10"/>
  <c r="D13" i="10"/>
  <c r="F17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16" i="11"/>
  <c r="N15" i="11"/>
  <c r="N13" i="11"/>
  <c r="N18" i="11"/>
  <c r="N12" i="11"/>
  <c r="N11" i="11"/>
  <c r="N8" i="11"/>
  <c r="N14" i="11"/>
  <c r="N17" i="11"/>
  <c r="N6" i="11"/>
  <c r="N10" i="11"/>
  <c r="N9" i="11"/>
</calcChain>
</file>

<file path=xl/sharedStrings.xml><?xml version="1.0" encoding="utf-8"?>
<sst xmlns="http://schemas.openxmlformats.org/spreadsheetml/2006/main" count="248" uniqueCount="138">
  <si>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</si>
  <si>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</si>
  <si>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</si>
  <si>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</si>
  <si>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</si>
  <si>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</si>
  <si>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</si>
  <si>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</si>
  <si>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</si>
  <si>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</si>
  <si>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</si>
  <si>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</si>
  <si>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</si>
  <si>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</si>
  <si>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</si>
  <si>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</si>
  <si>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</si>
  <si>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</si>
  <si>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</si>
  <si>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</si>
  <si>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</si>
  <si>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</si>
  <si>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</si>
  <si>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</si>
  <si>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</si>
  <si>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</si>
  <si>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</si>
  <si>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</si>
  <si>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</si>
  <si>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</si>
  <si>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</si>
  <si>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</si>
  <si>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</si>
  <si>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</si>
  <si>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</si>
  <si>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</si>
  <si>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</si>
  <si>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</si>
  <si>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</si>
  <si>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</si>
  <si>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</si>
  <si>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</si>
  <si>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</si>
  <si>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</si>
  <si>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</si>
  <si>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</si>
  <si>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</si>
  <si>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</si>
  <si>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</si>
  <si>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</si>
  <si>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</si>
  <si>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</si>
  <si>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</si>
  <si>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</si>
  <si>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</si>
  <si>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</si>
  <si>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</si>
  <si>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</si>
  <si>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</si>
  <si>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</si>
  <si>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</si>
  <si>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</si>
  <si>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</si>
  <si>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</si>
  <si>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</si>
  <si>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</si>
  <si>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</si>
  <si>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</si>
  <si>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</si>
  <si>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</si>
  <si>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</si>
  <si>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</si>
  <si>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</si>
  <si>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</si>
  <si>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</si>
  <si>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</si>
  <si>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</si>
  <si>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</si>
  <si>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</si>
  <si>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</si>
  <si>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</si>
  <si>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</si>
  <si>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</si>
  <si>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</si>
  <si>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</si>
  <si>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</si>
  <si>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</si>
  <si>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</si>
  <si>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</si>
  <si>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</si>
  <si>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</si>
  <si>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</si>
  <si>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</si>
  <si>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</si>
  <si>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</si>
  <si>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</si>
  <si>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</si>
  <si>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</si>
  <si>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</si>
  <si>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</si>
  <si>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</si>
  <si>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</si>
  <si>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</si>
  <si>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</si>
  <si>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</si>
  <si>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ΑΛΛΟΔΑΠΟΙ ΜΕ ΚΥΠΡΙΑΚΗ ΥΠΗΚΟΟΤΗΤΑ</t>
  </si>
  <si>
    <t>ΕΥΡΩΠΑΙΟΙ ΜΕ ΚΥΠΡΙΑΚΗ ΥΠΗΚΟΟΤΗΤΑ</t>
  </si>
  <si>
    <t>BUL</t>
  </si>
  <si>
    <t>DEN</t>
  </si>
  <si>
    <t>FIN</t>
  </si>
  <si>
    <t>GBR</t>
  </si>
  <si>
    <t>GRE</t>
  </si>
  <si>
    <t>HUG</t>
  </si>
  <si>
    <t>ITA</t>
  </si>
  <si>
    <t>LIT</t>
  </si>
  <si>
    <t>NET</t>
  </si>
  <si>
    <t>POL</t>
  </si>
  <si>
    <t>ROM</t>
  </si>
  <si>
    <t>SLV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</si>
  <si>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</si>
  <si>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</si>
  <si>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</si>
  <si>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</si>
  <si>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</si>
  <si>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</si>
  <si>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</si>
  <si>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</si>
  <si>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FRA</t>
  </si>
  <si>
    <t>ΑΠΡΙΛΙΟΣ</t>
  </si>
  <si>
    <t>Απρίλιος 2022</t>
  </si>
  <si>
    <t>Απρ.'22</t>
  </si>
  <si>
    <t>ΠΙΝΑΚΑΣ 25: ΔΙΑΡΚΕΙΑ ΑΝΕΡΓΙΑΣ ΚΑΤΑ ΕΠΑΡΧΙΑ ΤΟN ΜΑΙΟ ΤΟΥ 2022</t>
  </si>
  <si>
    <t>Μαίος 2022</t>
  </si>
  <si>
    <t>ΜΑΙΟΣ</t>
  </si>
  <si>
    <t>Μάης '22</t>
  </si>
  <si>
    <t>Μάης'22</t>
  </si>
  <si>
    <t xml:space="preserve">      ΠΑΝΩ ΑΠΟ 12 ΜΗΝΕΣ ΚΑΤΑ ΚΟΙΝΟΤΗΤΑ ΚΑΙ ΕΠΑΡΧΙΑ - ΜΑΙΟΣ 2022</t>
  </si>
  <si>
    <t>ΕΓΓΡΑΦΗΣ ΠΑΝΩ ΑΠΟ 12 ΜΗΝΕΣ ΚΑΤΑ ΧΩΡΑ ΠΡΟΕΛΕΥΣΗΣ -ΜΑΙΟΣ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</si>
</sst>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29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5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7" fillId="0" borderId="5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5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56" fillId="6" borderId="6" xfId="0" applyFont="1" applyFill="1" applyBorder="1" applyAlignment="1">
      <alignment horizontal="left"/>
    </xf>
    <xf numFmtId="0" fontId="52" fillId="6" borderId="6" xfId="0" applyFont="1" applyFill="1" applyBorder="1"/>
    <xf numFmtId="0" fontId="10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9" fontId="52" fillId="0" borderId="1" xfId="0" applyNumberFormat="1" applyFont="1" applyBorder="1"/>
    <xf numFmtId="3" fontId="52" fillId="0" borderId="1" xfId="0" applyNumberFormat="1" applyFont="1" applyBorder="1"/>
    <xf numFmtId="164" fontId="52" fillId="0" borderId="1" xfId="0" applyNumberFormat="1" applyFont="1" applyBorder="1"/>
    <xf numFmtId="164" fontId="52" fillId="0" borderId="2" xfId="0" applyNumberFormat="1" applyFont="1" applyBorder="1"/>
    <xf numFmtId="3" fontId="0" fillId="6" borderId="1" xfId="0" applyNumberFormat="1" applyFill="1" applyBorder="1"/>
    <xf numFmtId="9" fontId="52" fillId="6" borderId="1" xfId="0" applyNumberFormat="1" applyFont="1" applyFill="1" applyBorder="1"/>
    <xf numFmtId="3" fontId="52" fillId="6" borderId="1" xfId="0" applyNumberFormat="1" applyFont="1" applyFill="1" applyBorder="1"/>
    <xf numFmtId="164" fontId="52" fillId="6" borderId="1" xfId="0" applyNumberFormat="1" applyFont="1" applyFill="1" applyBorder="1"/>
    <xf numFmtId="164" fontId="52" fillId="6" borderId="2" xfId="0" applyNumberFormat="1" applyFont="1" applyFill="1" applyBorder="1"/>
    <xf numFmtId="0" fontId="59" fillId="6" borderId="1" xfId="0" applyFont="1" applyFill="1" applyBorder="1"/>
    <xf numFmtId="0" fontId="60" fillId="6" borderId="1" xfId="0" applyFont="1" applyFill="1" applyBorder="1"/>
    <xf numFmtId="1" fontId="61" fillId="0" borderId="3" xfId="0" applyNumberFormat="1" applyFont="1" applyBorder="1"/>
    <xf numFmtId="9" fontId="57" fillId="0" borderId="3" xfId="0" applyNumberFormat="1" applyFont="1" applyBorder="1"/>
    <xf numFmtId="3" fontId="57" fillId="0" borderId="3" xfId="0" applyNumberFormat="1" applyFont="1" applyBorder="1"/>
    <xf numFmtId="164" fontId="57" fillId="0" borderId="3" xfId="0" applyNumberFormat="1" applyFont="1" applyBorder="1"/>
    <xf numFmtId="3" fontId="57" fillId="5" borderId="3" xfId="0" applyNumberFormat="1" applyFont="1" applyFill="1" applyBorder="1"/>
    <xf numFmtId="164" fontId="51" fillId="0" borderId="4" xfId="0" applyNumberFormat="1" applyFont="1" applyBorder="1"/>
    <xf numFmtId="0" fontId="0" fillId="0" borderId="0" xfId="0" applyNumberFormat="1"/>
    <xf numFmtId="0" fontId="51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0" fillId="0" borderId="6" xfId="0" applyBorder="1"/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opLeftCell="A10" zoomScale="97" zoomScaleNormal="97" workbookViewId="0">
      <selection activeCell="M37" sqref="M37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2" t="s">
        <v>95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131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6" t="s">
        <v>65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  <c r="O7" s="95"/>
      <c r="P7" s="94"/>
      <c r="Q7" s="93"/>
      <c r="R7" s="94" t="s">
        <v>78</v>
      </c>
    </row>
    <row r="8" spans="1:18">
      <c r="A8" s="19"/>
      <c r="B8" s="77" t="s">
        <v>76</v>
      </c>
      <c r="C8" s="209" t="s">
        <v>14</v>
      </c>
      <c r="D8" s="209"/>
      <c r="E8" s="209" t="s">
        <v>79</v>
      </c>
      <c r="F8" s="209"/>
      <c r="G8" s="209" t="s">
        <v>16</v>
      </c>
      <c r="H8" s="209"/>
      <c r="I8" s="209" t="s">
        <v>50</v>
      </c>
      <c r="J8" s="209"/>
      <c r="K8" s="209" t="s">
        <v>17</v>
      </c>
      <c r="L8" s="209"/>
      <c r="M8" s="209" t="s">
        <v>18</v>
      </c>
      <c r="N8" s="210"/>
      <c r="O8" s="95"/>
      <c r="P8" s="93"/>
      <c r="Q8" s="93"/>
    </row>
    <row r="9" spans="1:18">
      <c r="A9" s="19"/>
      <c r="B9" s="77"/>
      <c r="C9" s="148" t="s">
        <v>67</v>
      </c>
      <c r="D9" s="148" t="s">
        <v>23</v>
      </c>
      <c r="E9" s="148" t="s">
        <v>67</v>
      </c>
      <c r="F9" s="148" t="s">
        <v>23</v>
      </c>
      <c r="G9" s="148" t="s">
        <v>67</v>
      </c>
      <c r="H9" s="148" t="s">
        <v>23</v>
      </c>
      <c r="I9" s="148" t="s">
        <v>67</v>
      </c>
      <c r="J9" s="148" t="s">
        <v>23</v>
      </c>
      <c r="K9" s="148" t="s">
        <v>67</v>
      </c>
      <c r="L9" s="148" t="s">
        <v>23</v>
      </c>
      <c r="M9" s="148" t="s">
        <v>67</v>
      </c>
      <c r="N9" s="149" t="s">
        <v>23</v>
      </c>
      <c r="O9" s="95"/>
      <c r="P9" s="93"/>
      <c r="Q9" s="93"/>
    </row>
    <row r="10" spans="1:18">
      <c r="A10" s="19"/>
      <c r="B10" s="77" t="s">
        <v>77</v>
      </c>
      <c r="C10" s="78">
        <f>E10+G10+I10+K10+M10</f>
        <v>1174</v>
      </c>
      <c r="D10" s="79">
        <f t="shared" ref="D10:D15" si="0">C10/$C$15</f>
        <v>0.11090119025127528</v>
      </c>
      <c r="E10" s="152">
        <v>416</v>
      </c>
      <c r="F10" s="79">
        <f>E10/$E$15</f>
        <v>0.10941609679116254</v>
      </c>
      <c r="G10" s="152">
        <v>50</v>
      </c>
      <c r="H10" s="79">
        <f>G10/$G$15</f>
        <v>7.6923076923076927E-2</v>
      </c>
      <c r="I10" s="152">
        <v>198</v>
      </c>
      <c r="J10" s="79">
        <f>I10/$I$15</f>
        <v>0.11262798634812286</v>
      </c>
      <c r="K10" s="152">
        <v>387</v>
      </c>
      <c r="L10" s="79">
        <f>K10/$K$15</f>
        <v>0.12471801482436352</v>
      </c>
      <c r="M10" s="152">
        <v>123</v>
      </c>
      <c r="N10" s="150">
        <f>M10/$M$15</f>
        <v>9.6622152395915165E-2</v>
      </c>
      <c r="O10" s="96"/>
      <c r="P10" s="93"/>
      <c r="Q10" s="93"/>
    </row>
    <row r="11" spans="1:18">
      <c r="A11" s="19"/>
      <c r="B11" s="77" t="s">
        <v>80</v>
      </c>
      <c r="C11" s="78">
        <f t="shared" ref="C11:C14" si="1">E11+G11+I11+K11+M11</f>
        <v>3405</v>
      </c>
      <c r="D11" s="79">
        <f t="shared" si="0"/>
        <v>0.32165123748346874</v>
      </c>
      <c r="E11" s="152">
        <v>1265</v>
      </c>
      <c r="F11" s="79">
        <f t="shared" ref="F11:F15" si="2">E11/$E$15</f>
        <v>0.33271962125197263</v>
      </c>
      <c r="G11" s="152">
        <v>170</v>
      </c>
      <c r="H11" s="79">
        <f t="shared" ref="H11:H15" si="3">G11/$G$15</f>
        <v>0.26153846153846155</v>
      </c>
      <c r="I11" s="152">
        <v>544</v>
      </c>
      <c r="J11" s="79">
        <f t="shared" ref="J11:J15" si="4">I11/$I$15</f>
        <v>0.30944254835039819</v>
      </c>
      <c r="K11" s="152">
        <v>1086</v>
      </c>
      <c r="L11" s="79">
        <f t="shared" ref="L11:L15" si="5">K11/$K$15</f>
        <v>0.34998388656139218</v>
      </c>
      <c r="M11" s="152">
        <v>340</v>
      </c>
      <c r="N11" s="150">
        <f t="shared" ref="N11:N15" si="6">M11/$M$15</f>
        <v>0.26708562450903378</v>
      </c>
      <c r="O11" s="96"/>
      <c r="P11" s="93"/>
      <c r="Q11" s="93"/>
    </row>
    <row r="12" spans="1:18">
      <c r="A12" s="19"/>
      <c r="B12" s="77" t="s">
        <v>81</v>
      </c>
      <c r="C12" s="78">
        <f t="shared" si="1"/>
        <v>2606</v>
      </c>
      <c r="D12" s="79">
        <f t="shared" si="0"/>
        <v>0.24617419232949178</v>
      </c>
      <c r="E12" s="152">
        <v>873</v>
      </c>
      <c r="F12" s="79">
        <f t="shared" si="2"/>
        <v>0.22961599158337717</v>
      </c>
      <c r="G12" s="152">
        <v>182</v>
      </c>
      <c r="H12" s="79">
        <f t="shared" si="3"/>
        <v>0.28000000000000003</v>
      </c>
      <c r="I12" s="152">
        <v>473</v>
      </c>
      <c r="J12" s="79">
        <f t="shared" si="4"/>
        <v>0.26905574516496017</v>
      </c>
      <c r="K12" s="152">
        <v>760</v>
      </c>
      <c r="L12" s="79">
        <f t="shared" si="5"/>
        <v>0.24492426683854335</v>
      </c>
      <c r="M12" s="152">
        <v>318</v>
      </c>
      <c r="N12" s="150">
        <f t="shared" si="6"/>
        <v>0.24980361351139041</v>
      </c>
      <c r="O12" s="96"/>
      <c r="P12" s="93"/>
      <c r="Q12" s="93"/>
    </row>
    <row r="13" spans="1:18">
      <c r="A13" s="19"/>
      <c r="B13" s="77" t="s">
        <v>82</v>
      </c>
      <c r="C13" s="78">
        <f t="shared" si="1"/>
        <v>1916</v>
      </c>
      <c r="D13" s="79">
        <f t="shared" si="0"/>
        <v>0.18099376535046288</v>
      </c>
      <c r="E13" s="152">
        <v>649</v>
      </c>
      <c r="F13" s="79">
        <f t="shared" si="2"/>
        <v>0.17069963177275119</v>
      </c>
      <c r="G13" s="152">
        <v>180</v>
      </c>
      <c r="H13" s="79">
        <f t="shared" si="3"/>
        <v>0.27692307692307694</v>
      </c>
      <c r="I13" s="152">
        <v>319</v>
      </c>
      <c r="J13" s="79">
        <f t="shared" si="4"/>
        <v>0.18145620022753128</v>
      </c>
      <c r="K13" s="152">
        <v>534</v>
      </c>
      <c r="L13" s="79">
        <f t="shared" si="5"/>
        <v>0.17209152433129229</v>
      </c>
      <c r="M13" s="152">
        <v>234</v>
      </c>
      <c r="N13" s="150">
        <f t="shared" si="6"/>
        <v>0.18381775333857031</v>
      </c>
      <c r="O13" s="96"/>
      <c r="P13" s="93"/>
      <c r="Q13" s="93"/>
    </row>
    <row r="14" spans="1:18">
      <c r="A14" s="19"/>
      <c r="B14" s="155" t="s">
        <v>83</v>
      </c>
      <c r="C14" s="78">
        <f t="shared" si="1"/>
        <v>1485</v>
      </c>
      <c r="D14" s="156">
        <f t="shared" si="0"/>
        <v>0.14027961458530133</v>
      </c>
      <c r="E14" s="153">
        <v>599</v>
      </c>
      <c r="F14" s="156">
        <f t="shared" si="2"/>
        <v>0.15754865860073644</v>
      </c>
      <c r="G14" s="153">
        <v>68</v>
      </c>
      <c r="H14" s="156">
        <f t="shared" si="3"/>
        <v>0.10461538461538461</v>
      </c>
      <c r="I14" s="153">
        <v>224</v>
      </c>
      <c r="J14" s="156">
        <f t="shared" si="4"/>
        <v>0.12741751990898748</v>
      </c>
      <c r="K14" s="153">
        <v>336</v>
      </c>
      <c r="L14" s="156">
        <f t="shared" si="5"/>
        <v>0.10828230744440864</v>
      </c>
      <c r="M14" s="153">
        <v>258</v>
      </c>
      <c r="N14" s="157">
        <f t="shared" si="6"/>
        <v>0.20267085624509035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10586</v>
      </c>
      <c r="D15" s="75">
        <f t="shared" si="0"/>
        <v>1</v>
      </c>
      <c r="E15" s="74">
        <f>SUM(E10:E14)</f>
        <v>3802</v>
      </c>
      <c r="F15" s="75">
        <f t="shared" si="2"/>
        <v>1</v>
      </c>
      <c r="G15" s="74">
        <f>SUM(G10:G14)</f>
        <v>650</v>
      </c>
      <c r="H15" s="75">
        <f t="shared" si="3"/>
        <v>1</v>
      </c>
      <c r="I15" s="74">
        <f>SUM(I10:I14)</f>
        <v>1758</v>
      </c>
      <c r="J15" s="75">
        <f t="shared" si="4"/>
        <v>1</v>
      </c>
      <c r="K15" s="74">
        <f>SUM(K10:K14)</f>
        <v>3103</v>
      </c>
      <c r="L15" s="75">
        <f t="shared" si="5"/>
        <v>1</v>
      </c>
      <c r="M15" s="74">
        <f>SUM(M10:M14)</f>
        <v>1273</v>
      </c>
      <c r="N15" s="151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3" t="s">
        <v>98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84</v>
      </c>
    </row>
    <row r="18" spans="1:22" ht="15.75" thickBot="1">
      <c r="A18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8"/>
      <c r="N18" s="19"/>
      <c r="O18" s="19"/>
      <c r="P18" s="19"/>
      <c r="Q18" s="19"/>
    </row>
    <row r="19" spans="1:22">
      <c r="A19" s="38"/>
      <c r="B19" s="131"/>
      <c r="C19" s="212" t="s">
        <v>128</v>
      </c>
      <c r="D19" s="212"/>
      <c r="E19" s="212" t="s">
        <v>133</v>
      </c>
      <c r="F19" s="212"/>
      <c r="G19" s="212"/>
      <c r="H19" s="212"/>
      <c r="I19" s="212"/>
      <c r="J19" s="212"/>
      <c r="K19" s="212"/>
      <c r="L19" s="213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2" t="s">
        <v>76</v>
      </c>
      <c r="C20" s="214">
        <v>2022</v>
      </c>
      <c r="D20" s="214"/>
      <c r="E20" s="214">
        <v>2021</v>
      </c>
      <c r="F20" s="214"/>
      <c r="G20" s="214">
        <v>2022</v>
      </c>
      <c r="H20" s="214"/>
      <c r="I20" s="214" t="s">
        <v>119</v>
      </c>
      <c r="J20" s="214"/>
      <c r="K20" s="214" t="s">
        <v>52</v>
      </c>
      <c r="L20" s="215"/>
      <c r="M20" s="38"/>
      <c r="N20" s="38"/>
      <c r="O20" s="211"/>
      <c r="P20" s="211"/>
      <c r="Q20"/>
      <c r="R20"/>
      <c r="S20" s="38"/>
      <c r="T20"/>
    </row>
    <row r="21" spans="1:22" ht="15.75">
      <c r="A21" s="38"/>
      <c r="B21" s="133"/>
      <c r="C21" s="193" t="s">
        <v>67</v>
      </c>
      <c r="D21" s="134" t="s">
        <v>23</v>
      </c>
      <c r="E21" s="193" t="s">
        <v>67</v>
      </c>
      <c r="F21" s="134" t="s">
        <v>23</v>
      </c>
      <c r="G21" s="193" t="s">
        <v>67</v>
      </c>
      <c r="H21" s="134" t="s">
        <v>23</v>
      </c>
      <c r="I21" s="193" t="s">
        <v>67</v>
      </c>
      <c r="J21" s="134" t="s">
        <v>23</v>
      </c>
      <c r="K21" s="193" t="s">
        <v>67</v>
      </c>
      <c r="L21" s="135" t="s">
        <v>23</v>
      </c>
      <c r="M21" s="38"/>
      <c r="N21"/>
      <c r="O21" s="126"/>
      <c r="P21"/>
      <c r="Q21"/>
      <c r="R21"/>
      <c r="S21" s="38"/>
      <c r="T21"/>
    </row>
    <row r="22" spans="1:22" ht="15.75">
      <c r="A22" s="38"/>
      <c r="B22" s="133" t="s">
        <v>77</v>
      </c>
      <c r="C22" s="152">
        <v>775</v>
      </c>
      <c r="D22" s="175">
        <f>C22/C29</f>
        <v>6.6443758573388204E-2</v>
      </c>
      <c r="E22" s="152">
        <v>908</v>
      </c>
      <c r="F22" s="175">
        <f>E22/E29</f>
        <v>2.9021638380157894E-2</v>
      </c>
      <c r="G22" s="152">
        <v>1174</v>
      </c>
      <c r="H22" s="175">
        <f>G22/G29</f>
        <v>0.11090119025127528</v>
      </c>
      <c r="I22" s="176">
        <f t="shared" ref="I22:I27" si="7">G22-E22</f>
        <v>266</v>
      </c>
      <c r="J22" s="177">
        <f t="shared" ref="J22:J28" si="8">I22/E22</f>
        <v>0.29295154185022027</v>
      </c>
      <c r="K22" s="176">
        <f>G22-C22</f>
        <v>399</v>
      </c>
      <c r="L22" s="178">
        <f>K22/C22</f>
        <v>0.5148387096774194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33" t="s">
        <v>120</v>
      </c>
      <c r="C23" s="153">
        <v>3865</v>
      </c>
      <c r="D23" s="175">
        <f>C23/C29</f>
        <v>0.33136145404663925</v>
      </c>
      <c r="E23" s="153">
        <v>3683</v>
      </c>
      <c r="F23" s="175">
        <f>E23/E29</f>
        <v>0.11771662351775498</v>
      </c>
      <c r="G23" s="153">
        <v>3405</v>
      </c>
      <c r="H23" s="175">
        <f>G23/G29</f>
        <v>0.32165123748346874</v>
      </c>
      <c r="I23" s="176">
        <f t="shared" si="7"/>
        <v>-278</v>
      </c>
      <c r="J23" s="177">
        <f t="shared" si="8"/>
        <v>-7.5481944067336409E-2</v>
      </c>
      <c r="K23" s="176">
        <f t="shared" ref="K23:K29" si="9">G23-C23</f>
        <v>-460</v>
      </c>
      <c r="L23" s="178">
        <f t="shared" ref="L23:L29" si="10">K23/C23</f>
        <v>-0.11901681759379043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70" t="s">
        <v>121</v>
      </c>
      <c r="C24" s="179">
        <f t="shared" ref="C24" si="11">SUM(C22:C23)</f>
        <v>4640</v>
      </c>
      <c r="D24" s="180">
        <f>C24/C29</f>
        <v>0.39780521262002744</v>
      </c>
      <c r="E24" s="179">
        <f t="shared" ref="E24:G24" si="12">SUM(E22:E23)</f>
        <v>4591</v>
      </c>
      <c r="F24" s="180">
        <f>E24/E29</f>
        <v>0.14673826189791286</v>
      </c>
      <c r="G24" s="179">
        <f t="shared" si="12"/>
        <v>4579</v>
      </c>
      <c r="H24" s="180">
        <f>G24/G29</f>
        <v>0.432552427734744</v>
      </c>
      <c r="I24" s="181">
        <f t="shared" si="7"/>
        <v>-12</v>
      </c>
      <c r="J24" s="182">
        <f t="shared" si="8"/>
        <v>-2.6138096275321282E-3</v>
      </c>
      <c r="K24" s="181">
        <f t="shared" si="9"/>
        <v>-61</v>
      </c>
      <c r="L24" s="183">
        <f t="shared" si="10"/>
        <v>-1.3146551724137931E-2</v>
      </c>
      <c r="M24" s="38"/>
      <c r="N24"/>
      <c r="O24" s="127"/>
      <c r="P24"/>
      <c r="Q24"/>
      <c r="R24"/>
      <c r="S24" s="38"/>
      <c r="T24"/>
    </row>
    <row r="25" spans="1:22" ht="15.75">
      <c r="A25" s="38"/>
      <c r="B25" s="133" t="s">
        <v>122</v>
      </c>
      <c r="C25" s="153">
        <v>3729</v>
      </c>
      <c r="D25" s="175">
        <f>C25/C29</f>
        <v>0.31970164609053497</v>
      </c>
      <c r="E25" s="153">
        <v>4466</v>
      </c>
      <c r="F25" s="175">
        <f>E25/E29</f>
        <v>0.1427429922971202</v>
      </c>
      <c r="G25" s="153">
        <v>2606</v>
      </c>
      <c r="H25" s="175">
        <f>G25/G29</f>
        <v>0.24617419232949178</v>
      </c>
      <c r="I25" s="176">
        <f t="shared" si="7"/>
        <v>-1860</v>
      </c>
      <c r="J25" s="177">
        <f t="shared" si="8"/>
        <v>-0.41648007165248546</v>
      </c>
      <c r="K25" s="176">
        <f t="shared" si="9"/>
        <v>-1123</v>
      </c>
      <c r="L25" s="178">
        <f t="shared" si="10"/>
        <v>-0.30115312416197371</v>
      </c>
      <c r="M25" s="38"/>
      <c r="N25"/>
      <c r="O25" s="126"/>
      <c r="P25"/>
      <c r="Q25" s="136"/>
      <c r="R25"/>
      <c r="S25" s="38"/>
      <c r="T25"/>
    </row>
    <row r="26" spans="1:22" ht="15.75">
      <c r="A26" s="38"/>
      <c r="B26" s="133" t="s">
        <v>123</v>
      </c>
      <c r="C26" s="153">
        <v>1655</v>
      </c>
      <c r="D26" s="175">
        <f>C26/C29</f>
        <v>0.14188957475994513</v>
      </c>
      <c r="E26" s="153">
        <v>7954</v>
      </c>
      <c r="F26" s="175">
        <f>E26/E29</f>
        <v>0.25422699523763864</v>
      </c>
      <c r="G26" s="153">
        <v>1916</v>
      </c>
      <c r="H26" s="175">
        <f>G26/G29</f>
        <v>0.18099376535046288</v>
      </c>
      <c r="I26" s="176">
        <f t="shared" si="7"/>
        <v>-6038</v>
      </c>
      <c r="J26" s="177">
        <f t="shared" si="8"/>
        <v>-0.7591149107367362</v>
      </c>
      <c r="K26" s="176">
        <f t="shared" si="9"/>
        <v>261</v>
      </c>
      <c r="L26" s="178">
        <f t="shared" si="10"/>
        <v>0.15770392749244713</v>
      </c>
      <c r="M26" s="38"/>
      <c r="N26"/>
      <c r="O26" s="126"/>
      <c r="P26"/>
      <c r="Q26" s="136"/>
      <c r="R26"/>
      <c r="S26" s="38"/>
      <c r="T26" s="137"/>
    </row>
    <row r="27" spans="1:22" ht="15.75">
      <c r="A27" s="38"/>
      <c r="B27" s="171" t="s">
        <v>124</v>
      </c>
      <c r="C27" s="179">
        <v>1640</v>
      </c>
      <c r="D27" s="180">
        <f>C27/C29</f>
        <v>0.14060356652949246</v>
      </c>
      <c r="E27" s="179">
        <v>14276</v>
      </c>
      <c r="F27" s="180">
        <f>E27/E29</f>
        <v>0.45629175056732829</v>
      </c>
      <c r="G27" s="179">
        <v>1485</v>
      </c>
      <c r="H27" s="180">
        <f>G27/G29</f>
        <v>0.14027961458530133</v>
      </c>
      <c r="I27" s="181">
        <f t="shared" si="7"/>
        <v>-12791</v>
      </c>
      <c r="J27" s="182">
        <f t="shared" si="8"/>
        <v>-0.89597926590081256</v>
      </c>
      <c r="K27" s="181">
        <f t="shared" si="9"/>
        <v>-155</v>
      </c>
      <c r="L27" s="183">
        <f t="shared" si="10"/>
        <v>-9.451219512195122E-2</v>
      </c>
      <c r="M27" s="136"/>
      <c r="N27"/>
      <c r="O27" s="126"/>
      <c r="P27"/>
      <c r="Q27" s="136"/>
      <c r="R27"/>
      <c r="S27" s="136"/>
      <c r="T27" s="138"/>
    </row>
    <row r="28" spans="1:22" ht="15.75">
      <c r="A28" s="38"/>
      <c r="B28" s="171" t="s">
        <v>125</v>
      </c>
      <c r="C28" s="184">
        <f t="shared" ref="C28" si="13">C26+C27</f>
        <v>3295</v>
      </c>
      <c r="D28" s="180">
        <f>C28/C29</f>
        <v>0.28249314128943759</v>
      </c>
      <c r="E28" s="184">
        <f t="shared" ref="E28:G28" si="14">E26+E27</f>
        <v>22230</v>
      </c>
      <c r="F28" s="180">
        <f>E28/E29</f>
        <v>0.71051874580496688</v>
      </c>
      <c r="G28" s="184">
        <f t="shared" si="14"/>
        <v>3401</v>
      </c>
      <c r="H28" s="180">
        <f>G28/G29</f>
        <v>0.32127337993576421</v>
      </c>
      <c r="I28" s="181">
        <f>SUM(I26,I27)</f>
        <v>-18829</v>
      </c>
      <c r="J28" s="182">
        <f t="shared" si="8"/>
        <v>-0.847008547008547</v>
      </c>
      <c r="K28" s="185">
        <f t="shared" ref="K28" si="15">K26+K27</f>
        <v>106</v>
      </c>
      <c r="L28" s="183">
        <f t="shared" si="10"/>
        <v>3.2169954476479516E-2</v>
      </c>
      <c r="M28" s="136"/>
      <c r="N28" s="136"/>
      <c r="O28"/>
      <c r="P28"/>
      <c r="Q28"/>
      <c r="R28"/>
      <c r="S28" s="136"/>
      <c r="T28" s="138"/>
    </row>
    <row r="29" spans="1:22" ht="16.5" thickBot="1">
      <c r="A29" s="38"/>
      <c r="B29" s="161" t="s">
        <v>126</v>
      </c>
      <c r="C29" s="186">
        <f t="shared" ref="C29" si="16">C22+C23+C25+C26+C27</f>
        <v>11664</v>
      </c>
      <c r="D29" s="187">
        <f>C29/C29</f>
        <v>1</v>
      </c>
      <c r="E29" s="186">
        <f t="shared" ref="E29" si="17">E22+E23+E25+E26+E27</f>
        <v>31287</v>
      </c>
      <c r="F29" s="187">
        <f>E29/E29</f>
        <v>1</v>
      </c>
      <c r="G29" s="186">
        <f>G22+G23+G25+G26+G27</f>
        <v>10586</v>
      </c>
      <c r="H29" s="187">
        <v>1</v>
      </c>
      <c r="I29" s="188">
        <f>SUM(I22,I23,I25,I28)</f>
        <v>-20701</v>
      </c>
      <c r="J29" s="189">
        <f>I29/E29</f>
        <v>-0.66164860804807113</v>
      </c>
      <c r="K29" s="190">
        <f t="shared" si="9"/>
        <v>-1078</v>
      </c>
      <c r="L29" s="191">
        <f t="shared" si="10"/>
        <v>-9.2421124828532236E-2</v>
      </c>
      <c r="M29" s="38"/>
      <c r="N29" s="38"/>
      <c r="O29" s="38"/>
      <c r="P29" s="38"/>
      <c r="Q29" s="38"/>
      <c r="R29" s="38"/>
      <c r="S29" s="38"/>
      <c r="T29"/>
    </row>
    <row r="30" spans="1:22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t="9.75" customHeight="1">
      <c r="A3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38"/>
      <c r="N32" s="19"/>
      <c r="O32" s="19"/>
      <c r="P32" s="19"/>
      <c r="Q32" s="19"/>
    </row>
    <row r="33" spans="1:18">
      <c r="A33" s="84" t="s">
        <v>102</v>
      </c>
      <c r="B33" s="125"/>
      <c r="C33" s="85"/>
      <c r="D33" s="85"/>
      <c r="E33" s="85"/>
      <c r="F33" s="85"/>
      <c r="G33" s="85"/>
      <c r="H33" s="86"/>
      <c r="I33" s="85"/>
      <c r="J33" s="85"/>
      <c r="K33" s="85"/>
      <c r="L33" s="19"/>
      <c r="M33" s="19"/>
      <c r="N33" s="19"/>
      <c r="O33" s="19"/>
      <c r="P33" s="87"/>
      <c r="Q33" s="87"/>
      <c r="R33" s="26"/>
    </row>
    <row r="34" spans="1:18" ht="15.75" thickBot="1">
      <c r="A34" s="88"/>
      <c r="B34" s="20"/>
      <c r="C34" s="88"/>
      <c r="D34" s="88"/>
      <c r="E34" s="88"/>
      <c r="F34" s="88"/>
      <c r="G34" s="88"/>
      <c r="H34" s="89"/>
      <c r="I34" s="88"/>
      <c r="J34" s="85"/>
      <c r="K34" s="85"/>
      <c r="L34" s="19"/>
      <c r="M34" s="19"/>
      <c r="N34" s="19"/>
      <c r="O34" s="19"/>
      <c r="P34" s="87"/>
      <c r="Q34" s="87"/>
      <c r="R34" s="26"/>
    </row>
    <row r="35" spans="1:18">
      <c r="A35" s="20"/>
      <c r="B35" s="66"/>
      <c r="C35" s="203" t="s">
        <v>96</v>
      </c>
      <c r="D35" s="204"/>
      <c r="E35" s="204"/>
      <c r="F35" s="204"/>
      <c r="G35" s="204"/>
      <c r="H35" s="205"/>
      <c r="I35" s="20"/>
      <c r="J35" s="19"/>
      <c r="K35" s="19"/>
      <c r="L35" s="19"/>
      <c r="M35" s="19"/>
      <c r="N35" s="19"/>
      <c r="O35" s="19"/>
      <c r="P35" s="19"/>
      <c r="Q35" s="19"/>
      <c r="R35" s="100" t="s">
        <v>85</v>
      </c>
    </row>
    <row r="36" spans="1:18">
      <c r="A36" s="20"/>
      <c r="B36" s="67" t="s">
        <v>33</v>
      </c>
      <c r="C36" s="198" t="s">
        <v>129</v>
      </c>
      <c r="D36" s="199"/>
      <c r="E36" s="198" t="s">
        <v>132</v>
      </c>
      <c r="F36" s="199"/>
      <c r="G36" s="200" t="s">
        <v>52</v>
      </c>
      <c r="H36" s="201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8"/>
      <c r="C37" s="65" t="s">
        <v>34</v>
      </c>
      <c r="D37" s="90" t="s">
        <v>23</v>
      </c>
      <c r="E37" s="65" t="s">
        <v>34</v>
      </c>
      <c r="F37" s="90" t="s">
        <v>23</v>
      </c>
      <c r="G37" s="65" t="s">
        <v>34</v>
      </c>
      <c r="H37" s="69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15</v>
      </c>
      <c r="C38" s="154">
        <v>636</v>
      </c>
      <c r="D38" s="50">
        <f>C38/C43</f>
        <v>0.3878048780487805</v>
      </c>
      <c r="E38" s="154">
        <v>599</v>
      </c>
      <c r="F38" s="50">
        <f>E38/E43</f>
        <v>0.40336700336700337</v>
      </c>
      <c r="G38" s="51">
        <f>E38-C38</f>
        <v>-37</v>
      </c>
      <c r="H38" s="124">
        <f>G38/C38</f>
        <v>-5.8176100628930819E-2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8" t="s">
        <v>50</v>
      </c>
      <c r="C39" s="154">
        <v>243</v>
      </c>
      <c r="D39" s="50">
        <f>C39/C43</f>
        <v>0.14817073170731707</v>
      </c>
      <c r="E39" s="154">
        <v>224</v>
      </c>
      <c r="F39" s="50">
        <f>E39/E43</f>
        <v>0.15084175084175083</v>
      </c>
      <c r="G39" s="51">
        <f t="shared" ref="G39:G43" si="18">E39-C39</f>
        <v>-19</v>
      </c>
      <c r="H39" s="124">
        <f t="shared" ref="H39:H43" si="19">G39/C39</f>
        <v>-7.8189300411522639E-2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16</v>
      </c>
      <c r="C40" s="154">
        <v>107</v>
      </c>
      <c r="D40" s="50">
        <f>C40/C43</f>
        <v>6.5243902439024393E-2</v>
      </c>
      <c r="E40" s="154">
        <v>68</v>
      </c>
      <c r="F40" s="50">
        <f>E40/E43</f>
        <v>4.5791245791245792E-2</v>
      </c>
      <c r="G40" s="51">
        <f t="shared" si="18"/>
        <v>-39</v>
      </c>
      <c r="H40" s="124">
        <f t="shared" si="19"/>
        <v>-0.3644859813084112</v>
      </c>
      <c r="I40" s="20"/>
      <c r="J40" s="19"/>
      <c r="K40" s="19"/>
      <c r="L40" s="19"/>
      <c r="M40" s="19"/>
      <c r="N40" s="91"/>
      <c r="O40" s="19"/>
      <c r="P40" s="19"/>
      <c r="Q40" s="19"/>
    </row>
    <row r="41" spans="1:18">
      <c r="A41" s="20"/>
      <c r="B41" s="68" t="s">
        <v>17</v>
      </c>
      <c r="C41" s="154">
        <v>375</v>
      </c>
      <c r="D41" s="50">
        <f>C41/C43</f>
        <v>0.22865853658536586</v>
      </c>
      <c r="E41" s="154">
        <v>336</v>
      </c>
      <c r="F41" s="50">
        <f>E41/E43</f>
        <v>0.22626262626262628</v>
      </c>
      <c r="G41" s="51">
        <f t="shared" si="18"/>
        <v>-39</v>
      </c>
      <c r="H41" s="124">
        <f t="shared" si="19"/>
        <v>-0.104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8" t="s">
        <v>18</v>
      </c>
      <c r="C42" s="154">
        <v>279</v>
      </c>
      <c r="D42" s="50">
        <f>C42/C43</f>
        <v>0.17012195121951221</v>
      </c>
      <c r="E42" s="154">
        <v>258</v>
      </c>
      <c r="F42" s="50">
        <f>E42/E43</f>
        <v>0.17373737373737375</v>
      </c>
      <c r="G42" s="51">
        <f t="shared" si="18"/>
        <v>-21</v>
      </c>
      <c r="H42" s="124">
        <f t="shared" si="19"/>
        <v>-7.5268817204301078E-2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0" t="s">
        <v>14</v>
      </c>
      <c r="C43" s="71">
        <f>SUM(C38:C42)</f>
        <v>1640</v>
      </c>
      <c r="D43" s="129">
        <f>C43/C43</f>
        <v>1</v>
      </c>
      <c r="E43" s="71">
        <f>SUM(E38:E42)</f>
        <v>1485</v>
      </c>
      <c r="F43" s="129">
        <f>E43/E43</f>
        <v>1</v>
      </c>
      <c r="G43" s="130">
        <f t="shared" si="18"/>
        <v>-155</v>
      </c>
      <c r="H43" s="164">
        <f t="shared" si="19"/>
        <v>-9.451219512195122E-2</v>
      </c>
      <c r="I43" s="20"/>
      <c r="J43" s="19"/>
      <c r="K43" s="19"/>
      <c r="L43" s="19"/>
      <c r="M43" s="19"/>
      <c r="N43" s="19"/>
      <c r="O43" s="19"/>
      <c r="P43" s="19"/>
      <c r="Q43" s="19" t="s">
        <v>72</v>
      </c>
    </row>
  </sheetData>
  <mergeCells count="21">
    <mergeCell ref="C20:D20"/>
    <mergeCell ref="E20:F20"/>
    <mergeCell ref="G20:H20"/>
    <mergeCell ref="I20:J20"/>
    <mergeCell ref="K20:L20"/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  <mergeCell ref="O20:P20"/>
    <mergeCell ref="C19:D19"/>
    <mergeCell ref="E19:J19"/>
    <mergeCell ref="K19:L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J29" sqref="J29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6.85546875" style="44" customWidth="1"/>
    <col min="7" max="7" width="8.28515625" style="8" customWidth="1"/>
    <col min="8" max="8" width="7.8554687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285156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4" width="7.140625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16" t="s">
        <v>95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</row>
    <row r="4" spans="1:27" ht="9.75" customHeight="1">
      <c r="B4" s="97"/>
    </row>
    <row r="5" spans="1:27" s="11" customFormat="1">
      <c r="A5" s="221" t="s">
        <v>103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44</v>
      </c>
      <c r="C7" s="222" t="s">
        <v>20</v>
      </c>
      <c r="D7" s="222"/>
      <c r="E7" s="222"/>
      <c r="F7" s="222"/>
      <c r="G7" s="223" t="s">
        <v>51</v>
      </c>
      <c r="H7" s="223"/>
      <c r="I7" s="223"/>
      <c r="J7" s="223"/>
      <c r="K7" s="223" t="s">
        <v>16</v>
      </c>
      <c r="L7" s="223"/>
      <c r="M7" s="223"/>
      <c r="N7" s="223"/>
      <c r="O7" s="222" t="s">
        <v>73</v>
      </c>
      <c r="P7" s="222"/>
      <c r="Q7" s="222"/>
      <c r="R7" s="222"/>
      <c r="S7" s="219" t="s">
        <v>21</v>
      </c>
      <c r="T7" s="219"/>
      <c r="U7" s="219"/>
      <c r="V7" s="219"/>
      <c r="W7" s="219" t="s">
        <v>74</v>
      </c>
      <c r="X7" s="219"/>
      <c r="Y7" s="219"/>
      <c r="Z7" s="220"/>
      <c r="AA7" s="10"/>
    </row>
    <row r="8" spans="1:27" s="11" customFormat="1">
      <c r="A8" s="107"/>
      <c r="B8" s="54" t="s">
        <v>45</v>
      </c>
      <c r="C8" s="167" t="s">
        <v>130</v>
      </c>
      <c r="D8" s="167" t="s">
        <v>134</v>
      </c>
      <c r="E8" s="217" t="s">
        <v>48</v>
      </c>
      <c r="F8" s="217"/>
      <c r="G8" s="167" t="s">
        <v>130</v>
      </c>
      <c r="H8" s="167" t="s">
        <v>134</v>
      </c>
      <c r="I8" s="217" t="s">
        <v>48</v>
      </c>
      <c r="J8" s="217"/>
      <c r="K8" s="167" t="s">
        <v>130</v>
      </c>
      <c r="L8" s="167" t="s">
        <v>134</v>
      </c>
      <c r="M8" s="217" t="s">
        <v>48</v>
      </c>
      <c r="N8" s="217"/>
      <c r="O8" s="167" t="s">
        <v>130</v>
      </c>
      <c r="P8" s="167" t="s">
        <v>134</v>
      </c>
      <c r="Q8" s="217" t="s">
        <v>48</v>
      </c>
      <c r="R8" s="217"/>
      <c r="S8" s="167" t="s">
        <v>130</v>
      </c>
      <c r="T8" s="167" t="s">
        <v>134</v>
      </c>
      <c r="U8" s="217" t="s">
        <v>48</v>
      </c>
      <c r="V8" s="217"/>
      <c r="W8" s="167" t="s">
        <v>130</v>
      </c>
      <c r="X8" s="167" t="s">
        <v>134</v>
      </c>
      <c r="Y8" s="217" t="s">
        <v>48</v>
      </c>
      <c r="Z8" s="218"/>
      <c r="AA8" s="10"/>
    </row>
    <row r="9" spans="1:27" s="11" customFormat="1">
      <c r="A9" s="108">
        <v>1</v>
      </c>
      <c r="B9" s="120" t="s">
        <v>86</v>
      </c>
      <c r="C9" s="76">
        <v>33</v>
      </c>
      <c r="D9" s="76">
        <v>33</v>
      </c>
      <c r="E9" s="146">
        <f t="shared" ref="E9:E19" si="0">D9-C9</f>
        <v>0</v>
      </c>
      <c r="F9" s="147">
        <f>E9/C9</f>
        <v>0</v>
      </c>
      <c r="G9" s="76">
        <v>8</v>
      </c>
      <c r="H9" s="76">
        <v>7</v>
      </c>
      <c r="I9" s="146">
        <f t="shared" ref="I9:I20" si="1">H9-G9</f>
        <v>-1</v>
      </c>
      <c r="J9" s="147">
        <f>I9/G9</f>
        <v>-0.125</v>
      </c>
      <c r="K9" s="76">
        <v>3</v>
      </c>
      <c r="L9" s="76">
        <v>2</v>
      </c>
      <c r="M9" s="146">
        <f t="shared" ref="M9:M19" si="2">L9-K9</f>
        <v>-1</v>
      </c>
      <c r="N9" s="147">
        <f t="shared" ref="N9:N19" si="3">M9/K9</f>
        <v>-0.33333333333333331</v>
      </c>
      <c r="O9" s="76">
        <v>18</v>
      </c>
      <c r="P9" s="76">
        <v>16</v>
      </c>
      <c r="Q9" s="146">
        <f t="shared" ref="Q9:Q20" si="4">P9-O9</f>
        <v>-2</v>
      </c>
      <c r="R9" s="147">
        <f>Q9/O9</f>
        <v>-0.1111111111111111</v>
      </c>
      <c r="S9" s="76">
        <v>2</v>
      </c>
      <c r="T9" s="76">
        <v>2</v>
      </c>
      <c r="U9" s="146">
        <f t="shared" ref="U9:U20" si="5">T9-S9</f>
        <v>0</v>
      </c>
      <c r="V9" s="147">
        <f>U9/S9</f>
        <v>0</v>
      </c>
      <c r="W9" s="145">
        <f>C9+G9+K9+O9+S9</f>
        <v>64</v>
      </c>
      <c r="X9" s="145">
        <f>D9+H9+L9+P9+T9</f>
        <v>60</v>
      </c>
      <c r="Y9" s="159">
        <f>X9-W9</f>
        <v>-4</v>
      </c>
      <c r="Z9" s="160">
        <f>Y9/W9</f>
        <v>-6.25E-2</v>
      </c>
      <c r="AA9" s="10"/>
    </row>
    <row r="10" spans="1:27" s="11" customFormat="1">
      <c r="A10" s="108">
        <v>2</v>
      </c>
      <c r="B10" s="121" t="s">
        <v>87</v>
      </c>
      <c r="C10" s="76">
        <v>49</v>
      </c>
      <c r="D10" s="76">
        <v>49</v>
      </c>
      <c r="E10" s="146">
        <f t="shared" si="0"/>
        <v>0</v>
      </c>
      <c r="F10" s="147">
        <f t="shared" ref="F10:F19" si="6">E10/C10</f>
        <v>0</v>
      </c>
      <c r="G10" s="76">
        <v>17</v>
      </c>
      <c r="H10" s="76">
        <v>12</v>
      </c>
      <c r="I10" s="146">
        <f t="shared" si="1"/>
        <v>-5</v>
      </c>
      <c r="J10" s="147">
        <f t="shared" ref="J10:J20" si="7">I10/G10</f>
        <v>-0.29411764705882354</v>
      </c>
      <c r="K10" s="76">
        <v>2</v>
      </c>
      <c r="L10" s="76">
        <v>2</v>
      </c>
      <c r="M10" s="146">
        <f t="shared" si="2"/>
        <v>0</v>
      </c>
      <c r="N10" s="147">
        <f t="shared" si="3"/>
        <v>0</v>
      </c>
      <c r="O10" s="76">
        <v>32</v>
      </c>
      <c r="P10" s="76">
        <v>27</v>
      </c>
      <c r="Q10" s="146">
        <f t="shared" si="4"/>
        <v>-5</v>
      </c>
      <c r="R10" s="147">
        <f t="shared" ref="R10:R20" si="8">Q10/O10</f>
        <v>-0.15625</v>
      </c>
      <c r="S10" s="76">
        <v>12</v>
      </c>
      <c r="T10" s="76">
        <v>10</v>
      </c>
      <c r="U10" s="146">
        <f t="shared" si="5"/>
        <v>-2</v>
      </c>
      <c r="V10" s="147">
        <f t="shared" ref="V10:V20" si="9">U10/S10</f>
        <v>-0.16666666666666666</v>
      </c>
      <c r="W10" s="145">
        <f t="shared" ref="W10:W19" si="10">C10+G10+K10+O10+S10</f>
        <v>112</v>
      </c>
      <c r="X10" s="145">
        <f t="shared" ref="X10:X19" si="11">D10+H10+L10+P10+T10</f>
        <v>100</v>
      </c>
      <c r="Y10" s="159">
        <f t="shared" ref="Y10:Y20" si="12">X10-W10</f>
        <v>-12</v>
      </c>
      <c r="Z10" s="160">
        <f t="shared" ref="Z10:Z20" si="13">Y10/W10</f>
        <v>-0.10714285714285714</v>
      </c>
      <c r="AA10" s="10"/>
    </row>
    <row r="11" spans="1:27" s="11" customFormat="1">
      <c r="A11" s="108">
        <v>3</v>
      </c>
      <c r="B11" s="121" t="s">
        <v>88</v>
      </c>
      <c r="C11" s="76">
        <v>54</v>
      </c>
      <c r="D11" s="76">
        <v>50</v>
      </c>
      <c r="E11" s="146">
        <f t="shared" si="0"/>
        <v>-4</v>
      </c>
      <c r="F11" s="147">
        <f t="shared" si="6"/>
        <v>-7.407407407407407E-2</v>
      </c>
      <c r="G11" s="76">
        <v>13</v>
      </c>
      <c r="H11" s="76">
        <v>13</v>
      </c>
      <c r="I11" s="146">
        <f t="shared" si="1"/>
        <v>0</v>
      </c>
      <c r="J11" s="147">
        <f t="shared" si="7"/>
        <v>0</v>
      </c>
      <c r="K11" s="76">
        <v>2</v>
      </c>
      <c r="L11" s="76">
        <v>1</v>
      </c>
      <c r="M11" s="146">
        <f t="shared" si="2"/>
        <v>-1</v>
      </c>
      <c r="N11" s="147">
        <f t="shared" si="3"/>
        <v>-0.5</v>
      </c>
      <c r="O11" s="76">
        <v>13</v>
      </c>
      <c r="P11" s="76">
        <v>9</v>
      </c>
      <c r="Q11" s="146">
        <f t="shared" si="4"/>
        <v>-4</v>
      </c>
      <c r="R11" s="147">
        <f t="shared" si="8"/>
        <v>-0.30769230769230771</v>
      </c>
      <c r="S11" s="76">
        <v>10</v>
      </c>
      <c r="T11" s="76">
        <v>9</v>
      </c>
      <c r="U11" s="146">
        <f t="shared" si="5"/>
        <v>-1</v>
      </c>
      <c r="V11" s="147">
        <f t="shared" si="9"/>
        <v>-0.1</v>
      </c>
      <c r="W11" s="145">
        <f t="shared" si="10"/>
        <v>92</v>
      </c>
      <c r="X11" s="145">
        <f t="shared" si="11"/>
        <v>82</v>
      </c>
      <c r="Y11" s="159">
        <f t="shared" si="12"/>
        <v>-10</v>
      </c>
      <c r="Z11" s="160">
        <f t="shared" si="13"/>
        <v>-0.10869565217391304</v>
      </c>
      <c r="AA11" s="10"/>
    </row>
    <row r="12" spans="1:27" s="11" customFormat="1">
      <c r="A12" s="108">
        <v>4</v>
      </c>
      <c r="B12" s="120" t="s">
        <v>89</v>
      </c>
      <c r="C12" s="76">
        <v>170</v>
      </c>
      <c r="D12" s="76">
        <v>156</v>
      </c>
      <c r="E12" s="146">
        <f t="shared" si="0"/>
        <v>-14</v>
      </c>
      <c r="F12" s="147">
        <f t="shared" si="6"/>
        <v>-8.2352941176470587E-2</v>
      </c>
      <c r="G12" s="76">
        <v>50</v>
      </c>
      <c r="H12" s="76">
        <v>47</v>
      </c>
      <c r="I12" s="146">
        <f t="shared" si="1"/>
        <v>-3</v>
      </c>
      <c r="J12" s="147">
        <f t="shared" si="7"/>
        <v>-0.06</v>
      </c>
      <c r="K12" s="76">
        <v>24</v>
      </c>
      <c r="L12" s="76">
        <v>19</v>
      </c>
      <c r="M12" s="146">
        <f t="shared" si="2"/>
        <v>-5</v>
      </c>
      <c r="N12" s="147">
        <f t="shared" si="3"/>
        <v>-0.20833333333333334</v>
      </c>
      <c r="O12" s="76">
        <v>84</v>
      </c>
      <c r="P12" s="76">
        <v>73</v>
      </c>
      <c r="Q12" s="146">
        <f t="shared" si="4"/>
        <v>-11</v>
      </c>
      <c r="R12" s="147">
        <f t="shared" si="8"/>
        <v>-0.13095238095238096</v>
      </c>
      <c r="S12" s="76">
        <v>34</v>
      </c>
      <c r="T12" s="76">
        <v>30</v>
      </c>
      <c r="U12" s="146">
        <f t="shared" si="5"/>
        <v>-4</v>
      </c>
      <c r="V12" s="147">
        <f t="shared" si="9"/>
        <v>-0.11764705882352941</v>
      </c>
      <c r="W12" s="145">
        <f t="shared" si="10"/>
        <v>362</v>
      </c>
      <c r="X12" s="145">
        <f t="shared" si="11"/>
        <v>325</v>
      </c>
      <c r="Y12" s="159">
        <f t="shared" si="12"/>
        <v>-37</v>
      </c>
      <c r="Z12" s="160">
        <f t="shared" si="13"/>
        <v>-0.10220994475138122</v>
      </c>
      <c r="AA12" s="10"/>
    </row>
    <row r="13" spans="1:27" s="11" customFormat="1">
      <c r="A13" s="108">
        <v>5</v>
      </c>
      <c r="B13" s="120" t="s">
        <v>90</v>
      </c>
      <c r="C13" s="76">
        <v>99</v>
      </c>
      <c r="D13" s="76">
        <v>95</v>
      </c>
      <c r="E13" s="146">
        <f t="shared" si="0"/>
        <v>-4</v>
      </c>
      <c r="F13" s="147">
        <f t="shared" si="6"/>
        <v>-4.0404040404040407E-2</v>
      </c>
      <c r="G13" s="76">
        <v>41</v>
      </c>
      <c r="H13" s="76">
        <v>41</v>
      </c>
      <c r="I13" s="146">
        <f t="shared" si="1"/>
        <v>0</v>
      </c>
      <c r="J13" s="147">
        <f t="shared" si="7"/>
        <v>0</v>
      </c>
      <c r="K13" s="76">
        <v>39</v>
      </c>
      <c r="L13" s="76">
        <v>23</v>
      </c>
      <c r="M13" s="146">
        <f t="shared" si="2"/>
        <v>-16</v>
      </c>
      <c r="N13" s="147">
        <f t="shared" si="3"/>
        <v>-0.41025641025641024</v>
      </c>
      <c r="O13" s="76">
        <v>43</v>
      </c>
      <c r="P13" s="76">
        <v>39</v>
      </c>
      <c r="Q13" s="146">
        <f t="shared" si="4"/>
        <v>-4</v>
      </c>
      <c r="R13" s="147">
        <f t="shared" si="8"/>
        <v>-9.3023255813953487E-2</v>
      </c>
      <c r="S13" s="76">
        <v>55</v>
      </c>
      <c r="T13" s="76">
        <v>48</v>
      </c>
      <c r="U13" s="146">
        <f t="shared" si="5"/>
        <v>-7</v>
      </c>
      <c r="V13" s="147">
        <f t="shared" si="9"/>
        <v>-0.12727272727272726</v>
      </c>
      <c r="W13" s="145">
        <f t="shared" si="10"/>
        <v>277</v>
      </c>
      <c r="X13" s="145">
        <f t="shared" si="11"/>
        <v>246</v>
      </c>
      <c r="Y13" s="159">
        <f t="shared" si="12"/>
        <v>-31</v>
      </c>
      <c r="Z13" s="160">
        <f t="shared" si="13"/>
        <v>-0.11191335740072202</v>
      </c>
      <c r="AA13" s="10"/>
    </row>
    <row r="14" spans="1:27" s="11" customFormat="1">
      <c r="A14" s="108">
        <v>6</v>
      </c>
      <c r="B14" s="120" t="s">
        <v>91</v>
      </c>
      <c r="C14" s="76">
        <v>1</v>
      </c>
      <c r="D14" s="76">
        <v>1</v>
      </c>
      <c r="E14" s="146">
        <f t="shared" si="0"/>
        <v>0</v>
      </c>
      <c r="F14" s="147">
        <f t="shared" si="6"/>
        <v>0</v>
      </c>
      <c r="G14" s="76">
        <v>0</v>
      </c>
      <c r="H14" s="76"/>
      <c r="I14" s="146">
        <f t="shared" si="1"/>
        <v>0</v>
      </c>
      <c r="J14" s="147" t="e">
        <f t="shared" si="7"/>
        <v>#DIV/0!</v>
      </c>
      <c r="K14" s="76">
        <v>1</v>
      </c>
      <c r="L14" s="76">
        <v>1</v>
      </c>
      <c r="M14" s="146">
        <f t="shared" si="2"/>
        <v>0</v>
      </c>
      <c r="N14" s="147">
        <f t="shared" si="3"/>
        <v>0</v>
      </c>
      <c r="O14" s="76">
        <v>0</v>
      </c>
      <c r="P14" s="76"/>
      <c r="Q14" s="146">
        <f t="shared" si="4"/>
        <v>0</v>
      </c>
      <c r="R14" s="147" t="e">
        <f t="shared" si="8"/>
        <v>#DIV/0!</v>
      </c>
      <c r="S14" s="76">
        <v>1</v>
      </c>
      <c r="T14" s="76"/>
      <c r="U14" s="146">
        <f t="shared" si="5"/>
        <v>-1</v>
      </c>
      <c r="V14" s="147">
        <f t="shared" si="9"/>
        <v>-1</v>
      </c>
      <c r="W14" s="145">
        <f t="shared" si="10"/>
        <v>3</v>
      </c>
      <c r="X14" s="145">
        <f t="shared" si="11"/>
        <v>2</v>
      </c>
      <c r="Y14" s="159">
        <f t="shared" si="12"/>
        <v>-1</v>
      </c>
      <c r="Z14" s="160">
        <f t="shared" si="13"/>
        <v>-0.33333333333333331</v>
      </c>
      <c r="AA14" s="10"/>
    </row>
    <row r="15" spans="1:27" s="11" customFormat="1">
      <c r="A15" s="108">
        <v>7</v>
      </c>
      <c r="B15" s="120" t="s">
        <v>92</v>
      </c>
      <c r="C15" s="76">
        <v>43</v>
      </c>
      <c r="D15" s="76">
        <v>41</v>
      </c>
      <c r="E15" s="146">
        <f t="shared" si="0"/>
        <v>-2</v>
      </c>
      <c r="F15" s="147">
        <f t="shared" si="6"/>
        <v>-4.6511627906976744E-2</v>
      </c>
      <c r="G15" s="76">
        <v>16</v>
      </c>
      <c r="H15" s="76">
        <v>14</v>
      </c>
      <c r="I15" s="146">
        <f t="shared" si="1"/>
        <v>-2</v>
      </c>
      <c r="J15" s="147">
        <f t="shared" si="7"/>
        <v>-0.125</v>
      </c>
      <c r="K15" s="76">
        <v>8</v>
      </c>
      <c r="L15" s="76">
        <v>4</v>
      </c>
      <c r="M15" s="146">
        <f t="shared" si="2"/>
        <v>-4</v>
      </c>
      <c r="N15" s="147">
        <f t="shared" si="3"/>
        <v>-0.5</v>
      </c>
      <c r="O15" s="76">
        <v>31</v>
      </c>
      <c r="P15" s="76">
        <v>29</v>
      </c>
      <c r="Q15" s="146">
        <f t="shared" si="4"/>
        <v>-2</v>
      </c>
      <c r="R15" s="147">
        <f t="shared" si="8"/>
        <v>-6.4516129032258063E-2</v>
      </c>
      <c r="S15" s="76">
        <v>21</v>
      </c>
      <c r="T15" s="76">
        <v>22</v>
      </c>
      <c r="U15" s="146">
        <f t="shared" si="5"/>
        <v>1</v>
      </c>
      <c r="V15" s="147">
        <f t="shared" si="9"/>
        <v>4.7619047619047616E-2</v>
      </c>
      <c r="W15" s="145">
        <f t="shared" si="10"/>
        <v>119</v>
      </c>
      <c r="X15" s="145">
        <f t="shared" si="11"/>
        <v>110</v>
      </c>
      <c r="Y15" s="159">
        <f t="shared" si="12"/>
        <v>-9</v>
      </c>
      <c r="Z15" s="160">
        <f t="shared" si="13"/>
        <v>-7.5630252100840331E-2</v>
      </c>
      <c r="AA15" s="10"/>
    </row>
    <row r="16" spans="1:27" s="11" customFormat="1">
      <c r="A16" s="108">
        <v>8</v>
      </c>
      <c r="B16" s="120" t="s">
        <v>93</v>
      </c>
      <c r="C16" s="76">
        <v>14</v>
      </c>
      <c r="D16" s="76">
        <v>12</v>
      </c>
      <c r="E16" s="146">
        <f t="shared" si="0"/>
        <v>-2</v>
      </c>
      <c r="F16" s="147">
        <f t="shared" si="6"/>
        <v>-0.14285714285714285</v>
      </c>
      <c r="G16" s="76">
        <v>5</v>
      </c>
      <c r="H16" s="76">
        <v>3</v>
      </c>
      <c r="I16" s="146">
        <f t="shared" si="1"/>
        <v>-2</v>
      </c>
      <c r="J16" s="147">
        <f t="shared" si="7"/>
        <v>-0.4</v>
      </c>
      <c r="K16" s="76">
        <v>9</v>
      </c>
      <c r="L16" s="76">
        <v>1</v>
      </c>
      <c r="M16" s="146">
        <f t="shared" si="2"/>
        <v>-8</v>
      </c>
      <c r="N16" s="147">
        <f t="shared" si="3"/>
        <v>-0.88888888888888884</v>
      </c>
      <c r="O16" s="76">
        <v>18</v>
      </c>
      <c r="P16" s="76">
        <v>17</v>
      </c>
      <c r="Q16" s="146">
        <f t="shared" si="4"/>
        <v>-1</v>
      </c>
      <c r="R16" s="147">
        <f t="shared" si="8"/>
        <v>-5.5555555555555552E-2</v>
      </c>
      <c r="S16" s="76">
        <v>8</v>
      </c>
      <c r="T16" s="76">
        <v>7</v>
      </c>
      <c r="U16" s="146">
        <f t="shared" si="5"/>
        <v>-1</v>
      </c>
      <c r="V16" s="147">
        <f t="shared" si="9"/>
        <v>-0.125</v>
      </c>
      <c r="W16" s="145">
        <f t="shared" si="10"/>
        <v>54</v>
      </c>
      <c r="X16" s="145">
        <f t="shared" si="11"/>
        <v>40</v>
      </c>
      <c r="Y16" s="159">
        <f t="shared" si="12"/>
        <v>-14</v>
      </c>
      <c r="Z16" s="160">
        <f t="shared" si="13"/>
        <v>-0.25925925925925924</v>
      </c>
      <c r="AA16" s="10"/>
    </row>
    <row r="17" spans="1:27" s="11" customFormat="1">
      <c r="A17" s="108">
        <v>9</v>
      </c>
      <c r="B17" s="120" t="s">
        <v>94</v>
      </c>
      <c r="C17" s="76">
        <v>98</v>
      </c>
      <c r="D17" s="76">
        <v>92</v>
      </c>
      <c r="E17" s="146">
        <f t="shared" si="0"/>
        <v>-6</v>
      </c>
      <c r="F17" s="147">
        <f t="shared" si="6"/>
        <v>-6.1224489795918366E-2</v>
      </c>
      <c r="G17" s="76">
        <v>58</v>
      </c>
      <c r="H17" s="76">
        <v>51</v>
      </c>
      <c r="I17" s="146">
        <f t="shared" si="1"/>
        <v>-7</v>
      </c>
      <c r="J17" s="147">
        <f t="shared" si="7"/>
        <v>-0.1206896551724138</v>
      </c>
      <c r="K17" s="76">
        <v>16</v>
      </c>
      <c r="L17" s="76">
        <v>12</v>
      </c>
      <c r="M17" s="146">
        <f t="shared" si="2"/>
        <v>-4</v>
      </c>
      <c r="N17" s="147">
        <f t="shared" si="3"/>
        <v>-0.25</v>
      </c>
      <c r="O17" s="76">
        <v>73</v>
      </c>
      <c r="P17" s="76">
        <v>69</v>
      </c>
      <c r="Q17" s="146">
        <f t="shared" si="4"/>
        <v>-4</v>
      </c>
      <c r="R17" s="147">
        <f t="shared" si="8"/>
        <v>-5.4794520547945202E-2</v>
      </c>
      <c r="S17" s="76">
        <v>46</v>
      </c>
      <c r="T17" s="76">
        <v>47</v>
      </c>
      <c r="U17" s="146">
        <f t="shared" si="5"/>
        <v>1</v>
      </c>
      <c r="V17" s="147">
        <f t="shared" si="9"/>
        <v>2.1739130434782608E-2</v>
      </c>
      <c r="W17" s="145">
        <f t="shared" si="10"/>
        <v>291</v>
      </c>
      <c r="X17" s="145">
        <f t="shared" si="11"/>
        <v>271</v>
      </c>
      <c r="Y17" s="159">
        <f t="shared" si="12"/>
        <v>-20</v>
      </c>
      <c r="Z17" s="160">
        <f t="shared" si="13"/>
        <v>-6.8728522336769765E-2</v>
      </c>
      <c r="AA17" s="10"/>
    </row>
    <row r="18" spans="1:27" s="11" customFormat="1">
      <c r="A18" s="108">
        <v>10</v>
      </c>
      <c r="B18" s="120" t="s">
        <v>104</v>
      </c>
      <c r="C18" s="76">
        <v>1</v>
      </c>
      <c r="D18" s="76"/>
      <c r="E18" s="146">
        <f t="shared" si="0"/>
        <v>-1</v>
      </c>
      <c r="F18" s="147">
        <f t="shared" si="6"/>
        <v>-1</v>
      </c>
      <c r="G18" s="76">
        <v>1</v>
      </c>
      <c r="H18" s="76">
        <v>1</v>
      </c>
      <c r="I18" s="146">
        <f t="shared" si="1"/>
        <v>0</v>
      </c>
      <c r="J18" s="147">
        <f t="shared" si="7"/>
        <v>0</v>
      </c>
      <c r="K18" s="76">
        <v>0</v>
      </c>
      <c r="L18" s="76"/>
      <c r="M18" s="146">
        <f t="shared" si="2"/>
        <v>0</v>
      </c>
      <c r="N18" s="147" t="e">
        <f t="shared" si="3"/>
        <v>#DIV/0!</v>
      </c>
      <c r="O18" s="76">
        <v>0</v>
      </c>
      <c r="P18" s="76"/>
      <c r="Q18" s="146">
        <f t="shared" si="4"/>
        <v>0</v>
      </c>
      <c r="R18" s="147" t="e">
        <f t="shared" si="8"/>
        <v>#DIV/0!</v>
      </c>
      <c r="S18" s="76">
        <v>0</v>
      </c>
      <c r="T18" s="76"/>
      <c r="U18" s="146">
        <f t="shared" si="5"/>
        <v>0</v>
      </c>
      <c r="V18" s="147" t="e">
        <f t="shared" si="9"/>
        <v>#DIV/0!</v>
      </c>
      <c r="W18" s="145">
        <f t="shared" si="10"/>
        <v>2</v>
      </c>
      <c r="X18" s="145">
        <f t="shared" si="11"/>
        <v>1</v>
      </c>
      <c r="Y18" s="159">
        <f t="shared" si="12"/>
        <v>-1</v>
      </c>
      <c r="Z18" s="160">
        <f t="shared" si="13"/>
        <v>-0.5</v>
      </c>
      <c r="AA18" s="10"/>
    </row>
    <row r="19" spans="1:27" s="11" customFormat="1">
      <c r="A19" s="108" t="s">
        <v>71</v>
      </c>
      <c r="B19" s="121" t="s">
        <v>13</v>
      </c>
      <c r="C19" s="76">
        <v>74</v>
      </c>
      <c r="D19" s="76">
        <v>70</v>
      </c>
      <c r="E19" s="146">
        <f t="shared" si="0"/>
        <v>-4</v>
      </c>
      <c r="F19" s="147">
        <f t="shared" si="6"/>
        <v>-5.4054054054054057E-2</v>
      </c>
      <c r="G19" s="76">
        <v>34</v>
      </c>
      <c r="H19" s="76">
        <v>35</v>
      </c>
      <c r="I19" s="146">
        <f t="shared" si="1"/>
        <v>1</v>
      </c>
      <c r="J19" s="147">
        <f t="shared" si="7"/>
        <v>2.9411764705882353E-2</v>
      </c>
      <c r="K19" s="76">
        <v>3</v>
      </c>
      <c r="L19" s="76">
        <v>3</v>
      </c>
      <c r="M19" s="146">
        <f t="shared" si="2"/>
        <v>0</v>
      </c>
      <c r="N19" s="147">
        <f t="shared" si="3"/>
        <v>0</v>
      </c>
      <c r="O19" s="76">
        <v>63</v>
      </c>
      <c r="P19" s="76">
        <v>57</v>
      </c>
      <c r="Q19" s="146">
        <f t="shared" si="4"/>
        <v>-6</v>
      </c>
      <c r="R19" s="147">
        <f t="shared" si="8"/>
        <v>-9.5238095238095233E-2</v>
      </c>
      <c r="S19" s="76">
        <v>90</v>
      </c>
      <c r="T19" s="76">
        <v>83</v>
      </c>
      <c r="U19" s="146">
        <f t="shared" si="5"/>
        <v>-7</v>
      </c>
      <c r="V19" s="147">
        <f t="shared" si="9"/>
        <v>-7.7777777777777779E-2</v>
      </c>
      <c r="W19" s="145">
        <f t="shared" si="10"/>
        <v>264</v>
      </c>
      <c r="X19" s="145">
        <f t="shared" si="11"/>
        <v>248</v>
      </c>
      <c r="Y19" s="159">
        <f t="shared" si="12"/>
        <v>-16</v>
      </c>
      <c r="Z19" s="160">
        <f t="shared" si="13"/>
        <v>-6.0606060606060608E-2</v>
      </c>
      <c r="AA19" s="10"/>
    </row>
    <row r="20" spans="1:27" s="11" customFormat="1" ht="15.75" thickBot="1">
      <c r="A20" s="109"/>
      <c r="B20" s="158" t="s">
        <v>19</v>
      </c>
      <c r="C20" s="139">
        <f>SUM(C9:C19)</f>
        <v>636</v>
      </c>
      <c r="D20" s="139">
        <f>SUM(D9:D19)</f>
        <v>599</v>
      </c>
      <c r="E20" s="139">
        <f t="shared" ref="E20" si="14">D20-C20</f>
        <v>-37</v>
      </c>
      <c r="F20" s="140">
        <f t="shared" ref="F20" si="15">E20/C20</f>
        <v>-5.8176100628930819E-2</v>
      </c>
      <c r="G20" s="139">
        <f>SUM(G9:G19)</f>
        <v>243</v>
      </c>
      <c r="H20" s="139">
        <f>SUM(H9:H19)</f>
        <v>224</v>
      </c>
      <c r="I20" s="139">
        <f t="shared" si="1"/>
        <v>-19</v>
      </c>
      <c r="J20" s="140">
        <f t="shared" si="7"/>
        <v>-7.8189300411522639E-2</v>
      </c>
      <c r="K20" s="139">
        <f>SUM(K9:K19)</f>
        <v>107</v>
      </c>
      <c r="L20" s="139">
        <f>SUM(L9:L19)</f>
        <v>68</v>
      </c>
      <c r="M20" s="139">
        <f t="shared" ref="M20" si="16">L20-K20</f>
        <v>-39</v>
      </c>
      <c r="N20" s="140">
        <f t="shared" ref="N20" si="17">M20/K20</f>
        <v>-0.3644859813084112</v>
      </c>
      <c r="O20" s="139">
        <f>SUM(O9:O19)</f>
        <v>375</v>
      </c>
      <c r="P20" s="139">
        <f>SUM(P9:P19)</f>
        <v>336</v>
      </c>
      <c r="Q20" s="139">
        <f t="shared" si="4"/>
        <v>-39</v>
      </c>
      <c r="R20" s="140">
        <f t="shared" si="8"/>
        <v>-0.104</v>
      </c>
      <c r="S20" s="139">
        <f>SUM(S9:S19)</f>
        <v>279</v>
      </c>
      <c r="T20" s="139">
        <f>SUM(T9:T19)</f>
        <v>258</v>
      </c>
      <c r="U20" s="139">
        <f t="shared" si="5"/>
        <v>-21</v>
      </c>
      <c r="V20" s="140">
        <f t="shared" si="9"/>
        <v>-7.5268817204301078E-2</v>
      </c>
      <c r="W20" s="139">
        <f>SUM(W9:W19)</f>
        <v>1640</v>
      </c>
      <c r="X20" s="139">
        <f>SUM(X9:X19)</f>
        <v>1485</v>
      </c>
      <c r="Y20" s="139">
        <f t="shared" si="12"/>
        <v>-155</v>
      </c>
      <c r="Z20" s="141">
        <f t="shared" si="13"/>
        <v>-9.451219512195122E-2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tabSelected="1" zoomScale="89" zoomScaleNormal="89" workbookViewId="0">
      <selection activeCell="I23" sqref="I23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7" width="8.140625" style="3" customWidth="1"/>
    <col min="18" max="18" width="4.5703125" style="3" customWidth="1"/>
    <col min="19" max="19" width="8" style="3" customWidth="1"/>
    <col min="20" max="20" width="8.42578125" style="3" customWidth="1"/>
    <col min="21" max="21" width="9.1406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7.710937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6" t="s">
        <v>75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4"/>
      <c r="Y4" s="224"/>
      <c r="Z4" s="224"/>
      <c r="AA4" s="225"/>
    </row>
    <row r="5" spans="1:27" s="10" customFormat="1" ht="15" customHeight="1">
      <c r="A5" s="58"/>
      <c r="B5" s="54" t="s">
        <v>0</v>
      </c>
      <c r="C5" s="55" t="s">
        <v>46</v>
      </c>
      <c r="D5" s="217" t="s">
        <v>15</v>
      </c>
      <c r="E5" s="217"/>
      <c r="F5" s="217"/>
      <c r="G5" s="217"/>
      <c r="H5" s="217" t="s">
        <v>50</v>
      </c>
      <c r="I5" s="217"/>
      <c r="J5" s="217" t="s">
        <v>16</v>
      </c>
      <c r="K5" s="217"/>
      <c r="L5" s="217" t="s">
        <v>16</v>
      </c>
      <c r="M5" s="217"/>
      <c r="N5" s="217" t="s">
        <v>16</v>
      </c>
      <c r="O5" s="217"/>
      <c r="P5" s="217" t="s">
        <v>17</v>
      </c>
      <c r="Q5" s="217"/>
      <c r="R5" s="217"/>
      <c r="S5" s="217"/>
      <c r="T5" s="217" t="s">
        <v>18</v>
      </c>
      <c r="U5" s="217"/>
      <c r="V5" s="217"/>
      <c r="W5" s="217"/>
      <c r="X5" s="217" t="s">
        <v>14</v>
      </c>
      <c r="Y5" s="217"/>
      <c r="Z5" s="217"/>
      <c r="AA5" s="218"/>
    </row>
    <row r="6" spans="1:27" s="10" customFormat="1">
      <c r="A6" s="58"/>
      <c r="B6" s="54" t="s">
        <v>1</v>
      </c>
      <c r="C6" s="55" t="s">
        <v>47</v>
      </c>
      <c r="D6" s="54" t="s">
        <v>130</v>
      </c>
      <c r="E6" s="54" t="s">
        <v>135</v>
      </c>
      <c r="F6" s="217" t="s">
        <v>22</v>
      </c>
      <c r="G6" s="217"/>
      <c r="H6" s="54" t="s">
        <v>130</v>
      </c>
      <c r="I6" s="54" t="s">
        <v>135</v>
      </c>
      <c r="J6" s="217" t="s">
        <v>22</v>
      </c>
      <c r="K6" s="217"/>
      <c r="L6" s="54" t="s">
        <v>130</v>
      </c>
      <c r="M6" s="54" t="s">
        <v>135</v>
      </c>
      <c r="N6" s="217" t="s">
        <v>22</v>
      </c>
      <c r="O6" s="217"/>
      <c r="P6" s="54" t="s">
        <v>130</v>
      </c>
      <c r="Q6" s="54" t="s">
        <v>135</v>
      </c>
      <c r="R6" s="217" t="s">
        <v>22</v>
      </c>
      <c r="S6" s="217"/>
      <c r="T6" s="54" t="s">
        <v>130</v>
      </c>
      <c r="U6" s="54" t="s">
        <v>135</v>
      </c>
      <c r="V6" s="217" t="s">
        <v>22</v>
      </c>
      <c r="W6" s="217"/>
      <c r="X6" s="54" t="s">
        <v>130</v>
      </c>
      <c r="Y6" s="54" t="s">
        <v>135</v>
      </c>
      <c r="Z6" s="217" t="s">
        <v>22</v>
      </c>
      <c r="AA6" s="218"/>
    </row>
    <row r="7" spans="1:27" s="10" customFormat="1" ht="28.5" customHeight="1">
      <c r="A7" s="59" t="s">
        <v>2</v>
      </c>
      <c r="B7" s="101" t="s">
        <v>24</v>
      </c>
      <c r="C7" s="102">
        <f>Y7/Y20</f>
        <v>8.7542087542087539E-3</v>
      </c>
      <c r="D7" s="76">
        <v>4</v>
      </c>
      <c r="E7" s="76">
        <v>4</v>
      </c>
      <c r="F7" s="116">
        <f t="shared" ref="F7:F20" si="0">E7-D7</f>
        <v>0</v>
      </c>
      <c r="G7" s="117">
        <f t="shared" ref="G7:G20" si="1">F7/D7</f>
        <v>0</v>
      </c>
      <c r="H7" s="76">
        <v>2</v>
      </c>
      <c r="I7" s="76">
        <v>2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3</v>
      </c>
      <c r="Q7" s="76">
        <v>4</v>
      </c>
      <c r="R7" s="118">
        <f>Q7-P7</f>
        <v>1</v>
      </c>
      <c r="S7" s="117">
        <f>R7/P7</f>
        <v>0.33333333333333331</v>
      </c>
      <c r="T7" s="76">
        <v>3</v>
      </c>
      <c r="U7" s="76">
        <v>3</v>
      </c>
      <c r="V7" s="118">
        <f>U7-T7</f>
        <v>0</v>
      </c>
      <c r="W7" s="117">
        <f>V7/T7</f>
        <v>0</v>
      </c>
      <c r="X7" s="118">
        <f>D7+H7+L7+P7+T7</f>
        <v>12</v>
      </c>
      <c r="Y7" s="118">
        <f>E7+I7+M7+Q7+U7</f>
        <v>13</v>
      </c>
      <c r="Z7" s="118">
        <f>Y7-X7</f>
        <v>1</v>
      </c>
      <c r="AA7" s="119">
        <f>Z7/X7</f>
        <v>8.3333333333333329E-2</v>
      </c>
    </row>
    <row r="8" spans="1:27" s="10" customFormat="1" ht="13.5" customHeight="1">
      <c r="A8" s="59" t="s">
        <v>29</v>
      </c>
      <c r="B8" s="101" t="s">
        <v>25</v>
      </c>
      <c r="C8" s="102">
        <f>Y8/Y20</f>
        <v>0</v>
      </c>
      <c r="D8" s="76"/>
      <c r="E8" s="76"/>
      <c r="F8" s="116">
        <f t="shared" si="0"/>
        <v>0</v>
      </c>
      <c r="G8" s="117" t="e">
        <f t="shared" si="1"/>
        <v>#DIV/0!</v>
      </c>
      <c r="H8" s="76">
        <v>1</v>
      </c>
      <c r="I8" s="76"/>
      <c r="J8" s="118"/>
      <c r="K8" s="117"/>
      <c r="L8" s="76"/>
      <c r="M8" s="76"/>
      <c r="N8" s="118"/>
      <c r="O8" s="117"/>
      <c r="P8" s="76"/>
      <c r="Q8" s="76"/>
      <c r="R8" s="118">
        <f t="shared" ref="R8:R19" si="2">Q8-P8</f>
        <v>0</v>
      </c>
      <c r="S8" s="117" t="e">
        <f t="shared" ref="S8:S19" si="3">R8/P8</f>
        <v>#DIV/0!</v>
      </c>
      <c r="T8" s="76"/>
      <c r="U8" s="76"/>
      <c r="V8" s="118">
        <f t="shared" ref="V8:V19" si="4">U8-T8</f>
        <v>0</v>
      </c>
      <c r="W8" s="117" t="e">
        <f t="shared" ref="W8:W19" si="5">V8/T8</f>
        <v>#DIV/0!</v>
      </c>
      <c r="X8" s="118">
        <f t="shared" ref="X8:Y20" si="6">D8+H8+L8+P8+T8</f>
        <v>1</v>
      </c>
      <c r="Y8" s="118">
        <f t="shared" si="6"/>
        <v>0</v>
      </c>
      <c r="Z8" s="118">
        <f t="shared" ref="Z8:Z19" si="7">Y8-X8</f>
        <v>-1</v>
      </c>
      <c r="AA8" s="119">
        <f t="shared" ref="AA8:AA19" si="8">Z8/X8</f>
        <v>-1</v>
      </c>
    </row>
    <row r="9" spans="1:27" s="10" customFormat="1" ht="15">
      <c r="A9" s="59" t="s">
        <v>3</v>
      </c>
      <c r="B9" s="101" t="s">
        <v>4</v>
      </c>
      <c r="C9" s="102">
        <f>Y9/Y20</f>
        <v>6.8686868686868685E-2</v>
      </c>
      <c r="D9" s="76">
        <v>53</v>
      </c>
      <c r="E9" s="76">
        <v>51</v>
      </c>
      <c r="F9" s="116">
        <f t="shared" si="0"/>
        <v>-2</v>
      </c>
      <c r="G9" s="117">
        <f t="shared" si="1"/>
        <v>-3.7735849056603772E-2</v>
      </c>
      <c r="H9" s="76">
        <v>15</v>
      </c>
      <c r="I9" s="76">
        <v>15</v>
      </c>
      <c r="J9" s="118">
        <f t="shared" ref="J9:J19" si="9">I9-H9</f>
        <v>0</v>
      </c>
      <c r="K9" s="117">
        <f t="shared" ref="K9:K19" si="10">J9/H9</f>
        <v>0</v>
      </c>
      <c r="L9" s="76">
        <v>4</v>
      </c>
      <c r="M9" s="76">
        <v>2</v>
      </c>
      <c r="N9" s="118">
        <f t="shared" ref="N9:N20" si="11">M9-L9</f>
        <v>-2</v>
      </c>
      <c r="O9" s="117">
        <f t="shared" ref="O9:O19" si="12">N9/L9</f>
        <v>-0.5</v>
      </c>
      <c r="P9" s="76">
        <v>30</v>
      </c>
      <c r="Q9" s="76">
        <v>26</v>
      </c>
      <c r="R9" s="118">
        <f t="shared" si="2"/>
        <v>-4</v>
      </c>
      <c r="S9" s="117">
        <f t="shared" si="3"/>
        <v>-0.13333333333333333</v>
      </c>
      <c r="T9" s="76">
        <v>7</v>
      </c>
      <c r="U9" s="76">
        <v>8</v>
      </c>
      <c r="V9" s="118">
        <f t="shared" si="4"/>
        <v>1</v>
      </c>
      <c r="W9" s="117">
        <f t="shared" si="5"/>
        <v>0.14285714285714285</v>
      </c>
      <c r="X9" s="118">
        <f t="shared" si="6"/>
        <v>109</v>
      </c>
      <c r="Y9" s="118">
        <f t="shared" si="6"/>
        <v>102</v>
      </c>
      <c r="Z9" s="118">
        <f t="shared" si="7"/>
        <v>-7</v>
      </c>
      <c r="AA9" s="119">
        <f t="shared" si="8"/>
        <v>-6.4220183486238536E-2</v>
      </c>
    </row>
    <row r="10" spans="1:27" s="10" customFormat="1" ht="51" customHeight="1">
      <c r="A10" s="59" t="s">
        <v>68</v>
      </c>
      <c r="B10" s="101" t="s">
        <v>69</v>
      </c>
      <c r="C10" s="102">
        <f>Y10/Y20</f>
        <v>2.0202020202020202E-3</v>
      </c>
      <c r="D10" s="76">
        <v>2</v>
      </c>
      <c r="E10" s="76">
        <v>2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/>
      <c r="O10" s="117"/>
      <c r="P10" s="76"/>
      <c r="Q10" s="76"/>
      <c r="R10" s="118"/>
      <c r="S10" s="117"/>
      <c r="T10" s="76"/>
      <c r="U10" s="76">
        <v>1</v>
      </c>
      <c r="V10" s="118"/>
      <c r="W10" s="117"/>
      <c r="X10" s="118">
        <f t="shared" si="6"/>
        <v>2</v>
      </c>
      <c r="Y10" s="118">
        <f t="shared" si="6"/>
        <v>3</v>
      </c>
      <c r="Z10" s="118">
        <f t="shared" si="7"/>
        <v>1</v>
      </c>
      <c r="AA10" s="119">
        <f t="shared" si="8"/>
        <v>0.5</v>
      </c>
    </row>
    <row r="11" spans="1:27" s="10" customFormat="1" ht="90.75" customHeight="1">
      <c r="A11" s="59" t="s">
        <v>5</v>
      </c>
      <c r="B11" s="101" t="s">
        <v>31</v>
      </c>
      <c r="C11" s="102">
        <f>Y11/Y20</f>
        <v>2.6936026936026937E-3</v>
      </c>
      <c r="D11" s="76">
        <v>2</v>
      </c>
      <c r="E11" s="76">
        <v>2</v>
      </c>
      <c r="F11" s="116">
        <f t="shared" si="0"/>
        <v>0</v>
      </c>
      <c r="G11" s="117">
        <f t="shared" si="1"/>
        <v>0</v>
      </c>
      <c r="H11" s="76">
        <v>1</v>
      </c>
      <c r="I11" s="76">
        <v>1</v>
      </c>
      <c r="J11" s="118">
        <f t="shared" si="9"/>
        <v>0</v>
      </c>
      <c r="K11" s="117">
        <f t="shared" si="10"/>
        <v>0</v>
      </c>
      <c r="L11" s="76"/>
      <c r="M11" s="76"/>
      <c r="N11" s="118">
        <f t="shared" si="11"/>
        <v>0</v>
      </c>
      <c r="O11" s="117" t="e">
        <f t="shared" si="12"/>
        <v>#DIV/0!</v>
      </c>
      <c r="P11" s="76"/>
      <c r="Q11" s="76"/>
      <c r="R11" s="118">
        <f t="shared" si="2"/>
        <v>0</v>
      </c>
      <c r="S11" s="117" t="e">
        <f t="shared" si="3"/>
        <v>#DIV/0!</v>
      </c>
      <c r="T11" s="76"/>
      <c r="U11" s="76">
        <v>1</v>
      </c>
      <c r="V11" s="118"/>
      <c r="W11" s="117"/>
      <c r="X11" s="118">
        <f t="shared" si="6"/>
        <v>3</v>
      </c>
      <c r="Y11" s="118">
        <f t="shared" si="6"/>
        <v>4</v>
      </c>
      <c r="Z11" s="118">
        <f t="shared" si="7"/>
        <v>1</v>
      </c>
      <c r="AA11" s="119">
        <f t="shared" si="8"/>
        <v>0.33333333333333331</v>
      </c>
    </row>
    <row r="12" spans="1:27" s="10" customFormat="1" ht="15">
      <c r="A12" s="59" t="s">
        <v>6</v>
      </c>
      <c r="B12" s="101" t="s">
        <v>7</v>
      </c>
      <c r="C12" s="102">
        <f>Y12/Y20</f>
        <v>8.2154882154882161E-2</v>
      </c>
      <c r="D12" s="76">
        <v>44</v>
      </c>
      <c r="E12" s="76">
        <v>38</v>
      </c>
      <c r="F12" s="116">
        <f t="shared" si="0"/>
        <v>-6</v>
      </c>
      <c r="G12" s="117">
        <f t="shared" si="1"/>
        <v>-0.13636363636363635</v>
      </c>
      <c r="H12" s="76">
        <v>16</v>
      </c>
      <c r="I12" s="76">
        <v>15</v>
      </c>
      <c r="J12" s="118">
        <f t="shared" si="9"/>
        <v>-1</v>
      </c>
      <c r="K12" s="117">
        <f t="shared" si="10"/>
        <v>-6.25E-2</v>
      </c>
      <c r="L12" s="76">
        <v>8</v>
      </c>
      <c r="M12" s="76">
        <v>5</v>
      </c>
      <c r="N12" s="118">
        <f t="shared" si="11"/>
        <v>-3</v>
      </c>
      <c r="O12" s="117">
        <f t="shared" si="12"/>
        <v>-0.375</v>
      </c>
      <c r="P12" s="76">
        <v>29</v>
      </c>
      <c r="Q12" s="76">
        <v>27</v>
      </c>
      <c r="R12" s="118">
        <f t="shared" si="2"/>
        <v>-2</v>
      </c>
      <c r="S12" s="117">
        <f t="shared" si="3"/>
        <v>-6.8965517241379309E-2</v>
      </c>
      <c r="T12" s="76">
        <v>37</v>
      </c>
      <c r="U12" s="76">
        <v>37</v>
      </c>
      <c r="V12" s="118">
        <f t="shared" si="4"/>
        <v>0</v>
      </c>
      <c r="W12" s="117">
        <f t="shared" si="5"/>
        <v>0</v>
      </c>
      <c r="X12" s="118">
        <f t="shared" si="6"/>
        <v>134</v>
      </c>
      <c r="Y12" s="118">
        <f t="shared" si="6"/>
        <v>122</v>
      </c>
      <c r="Z12" s="118">
        <f t="shared" si="7"/>
        <v>-12</v>
      </c>
      <c r="AA12" s="119">
        <f t="shared" si="8"/>
        <v>-8.9552238805970144E-2</v>
      </c>
    </row>
    <row r="13" spans="1:27" s="10" customFormat="1" ht="15">
      <c r="A13" s="59" t="s">
        <v>8</v>
      </c>
      <c r="B13" s="101" t="s">
        <v>9</v>
      </c>
      <c r="C13" s="102">
        <f>Y13/Y20</f>
        <v>0.19191919191919191</v>
      </c>
      <c r="D13" s="76">
        <v>128</v>
      </c>
      <c r="E13" s="76">
        <v>124</v>
      </c>
      <c r="F13" s="116">
        <f t="shared" si="0"/>
        <v>-4</v>
      </c>
      <c r="G13" s="117">
        <f t="shared" si="1"/>
        <v>-3.125E-2</v>
      </c>
      <c r="H13" s="76">
        <v>48</v>
      </c>
      <c r="I13" s="76">
        <v>46</v>
      </c>
      <c r="J13" s="118">
        <f t="shared" si="9"/>
        <v>-2</v>
      </c>
      <c r="K13" s="117">
        <f t="shared" si="10"/>
        <v>-4.1666666666666664E-2</v>
      </c>
      <c r="L13" s="76">
        <v>19</v>
      </c>
      <c r="M13" s="76">
        <v>14</v>
      </c>
      <c r="N13" s="118">
        <f t="shared" si="11"/>
        <v>-5</v>
      </c>
      <c r="O13" s="117">
        <f t="shared" si="12"/>
        <v>-0.26315789473684209</v>
      </c>
      <c r="P13" s="76">
        <v>86</v>
      </c>
      <c r="Q13" s="76">
        <v>78</v>
      </c>
      <c r="R13" s="118">
        <f t="shared" si="2"/>
        <v>-8</v>
      </c>
      <c r="S13" s="117">
        <f t="shared" si="3"/>
        <v>-9.3023255813953487E-2</v>
      </c>
      <c r="T13" s="76">
        <v>28</v>
      </c>
      <c r="U13" s="76">
        <v>23</v>
      </c>
      <c r="V13" s="118">
        <f t="shared" si="4"/>
        <v>-5</v>
      </c>
      <c r="W13" s="117">
        <f t="shared" si="5"/>
        <v>-0.17857142857142858</v>
      </c>
      <c r="X13" s="118">
        <f t="shared" si="6"/>
        <v>309</v>
      </c>
      <c r="Y13" s="118">
        <f t="shared" si="6"/>
        <v>285</v>
      </c>
      <c r="Z13" s="118">
        <f t="shared" si="7"/>
        <v>-24</v>
      </c>
      <c r="AA13" s="119">
        <f t="shared" si="8"/>
        <v>-7.7669902912621352E-2</v>
      </c>
    </row>
    <row r="14" spans="1:27" s="10" customFormat="1" ht="26.25">
      <c r="A14" s="59" t="s">
        <v>10</v>
      </c>
      <c r="B14" s="101" t="s">
        <v>26</v>
      </c>
      <c r="C14" s="102">
        <f>Y14/Y20</f>
        <v>2.9629629629629631E-2</v>
      </c>
      <c r="D14" s="76">
        <v>21</v>
      </c>
      <c r="E14" s="76">
        <v>20</v>
      </c>
      <c r="F14" s="116">
        <f t="shared" si="0"/>
        <v>-1</v>
      </c>
      <c r="G14" s="117">
        <f t="shared" si="1"/>
        <v>-4.7619047619047616E-2</v>
      </c>
      <c r="H14" s="76">
        <v>8</v>
      </c>
      <c r="I14" s="76">
        <v>7</v>
      </c>
      <c r="J14" s="118">
        <f t="shared" si="9"/>
        <v>-1</v>
      </c>
      <c r="K14" s="117">
        <f t="shared" si="10"/>
        <v>-0.125</v>
      </c>
      <c r="L14" s="76">
        <v>9</v>
      </c>
      <c r="M14" s="76">
        <v>1</v>
      </c>
      <c r="N14" s="118">
        <f t="shared" si="11"/>
        <v>-8</v>
      </c>
      <c r="O14" s="117">
        <f t="shared" si="12"/>
        <v>-0.88888888888888884</v>
      </c>
      <c r="P14" s="76">
        <v>16</v>
      </c>
      <c r="Q14" s="76">
        <v>11</v>
      </c>
      <c r="R14" s="118">
        <f t="shared" si="2"/>
        <v>-5</v>
      </c>
      <c r="S14" s="117">
        <f t="shared" si="3"/>
        <v>-0.3125</v>
      </c>
      <c r="T14" s="76">
        <v>7</v>
      </c>
      <c r="U14" s="76">
        <v>5</v>
      </c>
      <c r="V14" s="118">
        <f t="shared" si="4"/>
        <v>-2</v>
      </c>
      <c r="W14" s="117">
        <f t="shared" si="5"/>
        <v>-0.2857142857142857</v>
      </c>
      <c r="X14" s="118">
        <f t="shared" si="6"/>
        <v>61</v>
      </c>
      <c r="Y14" s="118">
        <f t="shared" si="6"/>
        <v>44</v>
      </c>
      <c r="Z14" s="118">
        <f t="shared" si="7"/>
        <v>-17</v>
      </c>
      <c r="AA14" s="119">
        <f t="shared" si="8"/>
        <v>-0.27868852459016391</v>
      </c>
    </row>
    <row r="15" spans="1:27" s="10" customFormat="1" ht="36.75" customHeight="1">
      <c r="A15" s="59" t="s">
        <v>30</v>
      </c>
      <c r="B15" s="101" t="s">
        <v>27</v>
      </c>
      <c r="C15" s="102">
        <f>Y15/Y20</f>
        <v>9.696969696969697E-2</v>
      </c>
      <c r="D15" s="76">
        <v>29</v>
      </c>
      <c r="E15" s="76">
        <v>28</v>
      </c>
      <c r="F15" s="116">
        <f t="shared" si="0"/>
        <v>-1</v>
      </c>
      <c r="G15" s="117">
        <f t="shared" si="1"/>
        <v>-3.4482758620689655E-2</v>
      </c>
      <c r="H15" s="76">
        <v>37</v>
      </c>
      <c r="I15" s="76">
        <v>31</v>
      </c>
      <c r="J15" s="118">
        <f t="shared" si="9"/>
        <v>-6</v>
      </c>
      <c r="K15" s="117">
        <f t="shared" si="10"/>
        <v>-0.16216216216216217</v>
      </c>
      <c r="L15" s="76">
        <v>44</v>
      </c>
      <c r="M15" s="76">
        <v>26</v>
      </c>
      <c r="N15" s="118">
        <f t="shared" si="11"/>
        <v>-18</v>
      </c>
      <c r="O15" s="117">
        <f t="shared" si="12"/>
        <v>-0.40909090909090912</v>
      </c>
      <c r="P15" s="76">
        <v>28</v>
      </c>
      <c r="Q15" s="76">
        <v>24</v>
      </c>
      <c r="R15" s="118">
        <f t="shared" si="2"/>
        <v>-4</v>
      </c>
      <c r="S15" s="117">
        <f t="shared" si="3"/>
        <v>-0.14285714285714285</v>
      </c>
      <c r="T15" s="76">
        <v>39</v>
      </c>
      <c r="U15" s="76">
        <v>35</v>
      </c>
      <c r="V15" s="118">
        <f t="shared" si="4"/>
        <v>-4</v>
      </c>
      <c r="W15" s="117">
        <f t="shared" si="5"/>
        <v>-0.10256410256410256</v>
      </c>
      <c r="X15" s="118">
        <f t="shared" si="6"/>
        <v>177</v>
      </c>
      <c r="Y15" s="118">
        <f t="shared" si="6"/>
        <v>144</v>
      </c>
      <c r="Z15" s="118">
        <f t="shared" si="7"/>
        <v>-33</v>
      </c>
      <c r="AA15" s="119">
        <f t="shared" si="8"/>
        <v>-0.1864406779661017</v>
      </c>
    </row>
    <row r="16" spans="1:27" s="10" customFormat="1" ht="27" customHeight="1">
      <c r="A16" s="59" t="s">
        <v>36</v>
      </c>
      <c r="B16" s="101" t="s">
        <v>37</v>
      </c>
      <c r="C16" s="102">
        <f>Y16/Y20</f>
        <v>1.9528619528619527E-2</v>
      </c>
      <c r="D16" s="76">
        <v>23</v>
      </c>
      <c r="E16" s="76">
        <v>23</v>
      </c>
      <c r="F16" s="116">
        <f t="shared" si="0"/>
        <v>0</v>
      </c>
      <c r="G16" s="117">
        <f t="shared" si="1"/>
        <v>0</v>
      </c>
      <c r="H16" s="76">
        <v>3</v>
      </c>
      <c r="I16" s="76">
        <v>3</v>
      </c>
      <c r="J16" s="118">
        <f t="shared" si="9"/>
        <v>0</v>
      </c>
      <c r="K16" s="117">
        <f t="shared" si="10"/>
        <v>0</v>
      </c>
      <c r="L16" s="76">
        <v>1</v>
      </c>
      <c r="M16" s="76">
        <v>1</v>
      </c>
      <c r="N16" s="118">
        <f t="shared" si="11"/>
        <v>0</v>
      </c>
      <c r="O16" s="117">
        <f t="shared" si="12"/>
        <v>0</v>
      </c>
      <c r="P16" s="76"/>
      <c r="Q16" s="76"/>
      <c r="R16" s="118">
        <f t="shared" si="2"/>
        <v>0</v>
      </c>
      <c r="S16" s="117" t="e">
        <f t="shared" si="3"/>
        <v>#DIV/0!</v>
      </c>
      <c r="T16" s="76">
        <v>4</v>
      </c>
      <c r="U16" s="76">
        <v>2</v>
      </c>
      <c r="V16" s="118">
        <f t="shared" si="4"/>
        <v>-2</v>
      </c>
      <c r="W16" s="117">
        <f t="shared" si="5"/>
        <v>-0.5</v>
      </c>
      <c r="X16" s="118">
        <f t="shared" si="6"/>
        <v>31</v>
      </c>
      <c r="Y16" s="118">
        <f t="shared" si="6"/>
        <v>29</v>
      </c>
      <c r="Z16" s="118">
        <f t="shared" si="7"/>
        <v>-2</v>
      </c>
      <c r="AA16" s="119">
        <f t="shared" si="8"/>
        <v>-6.4516129032258063E-2</v>
      </c>
    </row>
    <row r="17" spans="1:27" s="10" customFormat="1" ht="39">
      <c r="A17" s="59" t="s">
        <v>11</v>
      </c>
      <c r="B17" s="101" t="s">
        <v>32</v>
      </c>
      <c r="C17" s="102">
        <f>Y17/Y20</f>
        <v>6.32996632996633E-2</v>
      </c>
      <c r="D17" s="76">
        <v>54</v>
      </c>
      <c r="E17" s="76">
        <v>50</v>
      </c>
      <c r="F17" s="116">
        <f t="shared" si="0"/>
        <v>-4</v>
      </c>
      <c r="G17" s="117">
        <f t="shared" si="1"/>
        <v>-7.407407407407407E-2</v>
      </c>
      <c r="H17" s="76">
        <v>12</v>
      </c>
      <c r="I17" s="76">
        <v>12</v>
      </c>
      <c r="J17" s="118">
        <f t="shared" si="9"/>
        <v>0</v>
      </c>
      <c r="K17" s="117">
        <f t="shared" si="10"/>
        <v>0</v>
      </c>
      <c r="L17" s="76">
        <v>4</v>
      </c>
      <c r="M17" s="76">
        <v>3</v>
      </c>
      <c r="N17" s="118">
        <f t="shared" si="11"/>
        <v>-1</v>
      </c>
      <c r="O17" s="117">
        <f t="shared" si="12"/>
        <v>-0.25</v>
      </c>
      <c r="P17" s="76">
        <v>26</v>
      </c>
      <c r="Q17" s="76">
        <v>22</v>
      </c>
      <c r="R17" s="118">
        <f t="shared" si="2"/>
        <v>-4</v>
      </c>
      <c r="S17" s="117">
        <f t="shared" si="3"/>
        <v>-0.15384615384615385</v>
      </c>
      <c r="T17" s="76">
        <v>9</v>
      </c>
      <c r="U17" s="76">
        <v>7</v>
      </c>
      <c r="V17" s="118">
        <f t="shared" si="4"/>
        <v>-2</v>
      </c>
      <c r="W17" s="117">
        <f t="shared" si="5"/>
        <v>-0.22222222222222221</v>
      </c>
      <c r="X17" s="118">
        <f t="shared" si="6"/>
        <v>105</v>
      </c>
      <c r="Y17" s="118">
        <f t="shared" si="6"/>
        <v>94</v>
      </c>
      <c r="Z17" s="118">
        <f t="shared" si="7"/>
        <v>-11</v>
      </c>
      <c r="AA17" s="119">
        <f t="shared" si="8"/>
        <v>-0.10476190476190476</v>
      </c>
    </row>
    <row r="18" spans="1:27" s="10" customFormat="1" ht="15">
      <c r="A18" s="60"/>
      <c r="B18" s="103" t="s">
        <v>28</v>
      </c>
      <c r="C18" s="102">
        <f>Y18/Y20</f>
        <v>0.26734006734006732</v>
      </c>
      <c r="D18" s="76">
        <v>202</v>
      </c>
      <c r="E18" s="76">
        <v>187</v>
      </c>
      <c r="F18" s="116">
        <f t="shared" si="0"/>
        <v>-15</v>
      </c>
      <c r="G18" s="117">
        <f t="shared" si="1"/>
        <v>-7.4257425742574254E-2</v>
      </c>
      <c r="H18" s="76">
        <v>66</v>
      </c>
      <c r="I18" s="76">
        <v>57</v>
      </c>
      <c r="J18" s="118">
        <f t="shared" si="9"/>
        <v>-9</v>
      </c>
      <c r="K18" s="117">
        <f t="shared" si="10"/>
        <v>-0.13636363636363635</v>
      </c>
      <c r="L18" s="76">
        <v>15</v>
      </c>
      <c r="M18" s="76">
        <v>13</v>
      </c>
      <c r="N18" s="118">
        <f t="shared" si="11"/>
        <v>-2</v>
      </c>
      <c r="O18" s="117">
        <f t="shared" si="12"/>
        <v>-0.13333333333333333</v>
      </c>
      <c r="P18" s="76">
        <v>94</v>
      </c>
      <c r="Q18" s="76">
        <v>87</v>
      </c>
      <c r="R18" s="118">
        <f t="shared" si="2"/>
        <v>-7</v>
      </c>
      <c r="S18" s="117">
        <f t="shared" si="3"/>
        <v>-7.4468085106382975E-2</v>
      </c>
      <c r="T18" s="76">
        <v>55</v>
      </c>
      <c r="U18" s="76">
        <v>53</v>
      </c>
      <c r="V18" s="118">
        <f t="shared" si="4"/>
        <v>-2</v>
      </c>
      <c r="W18" s="117">
        <f t="shared" si="5"/>
        <v>-3.6363636363636362E-2</v>
      </c>
      <c r="X18" s="118">
        <f t="shared" si="6"/>
        <v>432</v>
      </c>
      <c r="Y18" s="118">
        <f t="shared" si="6"/>
        <v>397</v>
      </c>
      <c r="Z18" s="118">
        <f t="shared" si="7"/>
        <v>-35</v>
      </c>
      <c r="AA18" s="119">
        <f t="shared" si="8"/>
        <v>-8.1018518518518517E-2</v>
      </c>
    </row>
    <row r="19" spans="1:27" s="10" customFormat="1" ht="15">
      <c r="A19" s="59" t="s">
        <v>12</v>
      </c>
      <c r="B19" s="104" t="s">
        <v>13</v>
      </c>
      <c r="C19" s="128">
        <f>Y19/Y20</f>
        <v>0.16700336700336701</v>
      </c>
      <c r="D19" s="192">
        <v>74</v>
      </c>
      <c r="E19" s="192">
        <v>70</v>
      </c>
      <c r="F19" s="169">
        <f t="shared" si="0"/>
        <v>-4</v>
      </c>
      <c r="G19" s="162">
        <f t="shared" si="1"/>
        <v>-5.4054054054054057E-2</v>
      </c>
      <c r="H19" s="192">
        <v>34</v>
      </c>
      <c r="I19" s="192">
        <v>35</v>
      </c>
      <c r="J19" s="163">
        <f t="shared" si="9"/>
        <v>1</v>
      </c>
      <c r="K19" s="162">
        <f t="shared" si="10"/>
        <v>2.9411764705882353E-2</v>
      </c>
      <c r="L19" s="192">
        <v>3</v>
      </c>
      <c r="M19" s="192">
        <v>3</v>
      </c>
      <c r="N19" s="163">
        <f t="shared" si="11"/>
        <v>0</v>
      </c>
      <c r="O19" s="162">
        <f t="shared" si="12"/>
        <v>0</v>
      </c>
      <c r="P19" s="192">
        <v>63</v>
      </c>
      <c r="Q19" s="192">
        <v>57</v>
      </c>
      <c r="R19" s="163">
        <f t="shared" si="2"/>
        <v>-6</v>
      </c>
      <c r="S19" s="162">
        <f t="shared" si="3"/>
        <v>-9.5238095238095233E-2</v>
      </c>
      <c r="T19" s="192">
        <v>90</v>
      </c>
      <c r="U19" s="192">
        <v>83</v>
      </c>
      <c r="V19" s="163">
        <f t="shared" si="4"/>
        <v>-7</v>
      </c>
      <c r="W19" s="162">
        <f t="shared" si="5"/>
        <v>-7.7777777777777779E-2</v>
      </c>
      <c r="X19" s="118">
        <f t="shared" si="6"/>
        <v>264</v>
      </c>
      <c r="Y19" s="118">
        <f t="shared" si="6"/>
        <v>248</v>
      </c>
      <c r="Z19" s="118">
        <f t="shared" si="7"/>
        <v>-16</v>
      </c>
      <c r="AA19" s="119">
        <f t="shared" si="8"/>
        <v>-6.0606060606060608E-2</v>
      </c>
    </row>
    <row r="20" spans="1:27" s="10" customFormat="1" ht="13.5" thickBot="1">
      <c r="A20" s="61"/>
      <c r="B20" s="62" t="s">
        <v>14</v>
      </c>
      <c r="C20" s="63">
        <f>Y20/Y20</f>
        <v>1</v>
      </c>
      <c r="D20" s="110">
        <f>SUM(D7:D19)</f>
        <v>636</v>
      </c>
      <c r="E20" s="110">
        <f>SUM(E7:E19)</f>
        <v>599</v>
      </c>
      <c r="F20" s="111">
        <f t="shared" si="0"/>
        <v>-37</v>
      </c>
      <c r="G20" s="112">
        <f t="shared" si="1"/>
        <v>-5.8176100628930819E-2</v>
      </c>
      <c r="H20" s="110">
        <f>SUM(H7:H19)</f>
        <v>243</v>
      </c>
      <c r="I20" s="110">
        <f>SUM(I7:I19)</f>
        <v>224</v>
      </c>
      <c r="J20" s="111">
        <f>I20-H20</f>
        <v>-19</v>
      </c>
      <c r="K20" s="113">
        <f>J20/H20</f>
        <v>-7.8189300411522639E-2</v>
      </c>
      <c r="L20" s="110">
        <f>SUM(L7:L19)</f>
        <v>107</v>
      </c>
      <c r="M20" s="110">
        <f>SUM(M7:M19)</f>
        <v>68</v>
      </c>
      <c r="N20" s="111">
        <f t="shared" si="11"/>
        <v>-39</v>
      </c>
      <c r="O20" s="113">
        <f>N20/L20</f>
        <v>-0.3644859813084112</v>
      </c>
      <c r="P20" s="110">
        <f>SUM(P7:P19)</f>
        <v>375</v>
      </c>
      <c r="Q20" s="110">
        <f>SUM(Q7:Q19)</f>
        <v>336</v>
      </c>
      <c r="R20" s="111">
        <f>Q20-P20</f>
        <v>-39</v>
      </c>
      <c r="S20" s="113">
        <f>R20/P20</f>
        <v>-0.104</v>
      </c>
      <c r="T20" s="110">
        <f>SUM(T7:T19)</f>
        <v>279</v>
      </c>
      <c r="U20" s="110">
        <f>SUM(U7:U19)</f>
        <v>258</v>
      </c>
      <c r="V20" s="111">
        <f>U20-T20</f>
        <v>-21</v>
      </c>
      <c r="W20" s="113">
        <f>V20/T20</f>
        <v>-7.5268817204301078E-2</v>
      </c>
      <c r="X20" s="114">
        <f>D20+H20+L20+P20+T20</f>
        <v>1640</v>
      </c>
      <c r="Y20" s="114">
        <f t="shared" si="6"/>
        <v>1485</v>
      </c>
      <c r="Z20" s="114">
        <f>Y20-X20</f>
        <v>-155</v>
      </c>
      <c r="AA20" s="115">
        <f>Z20/X20</f>
        <v>-9.451219512195122E-2</v>
      </c>
    </row>
    <row r="21" spans="1:27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0"/>
  <sheetViews>
    <sheetView topLeftCell="A3" workbookViewId="0">
      <selection activeCell="F23" sqref="F23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7.28515625" customWidth="1"/>
    <col min="9" max="9" width="6.85546875" customWidth="1"/>
    <col min="10" max="10" width="7" customWidth="1"/>
    <col min="11" max="12" width="6.4257812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136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2.75">
      <c r="B6" s="172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</row>
    <row r="7" spans="2:30" s="8" customFormat="1">
      <c r="B7" s="68"/>
      <c r="C7" s="228" t="s">
        <v>65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  <c r="AD7" s="8" t="s">
        <v>43</v>
      </c>
    </row>
    <row r="8" spans="2:30" s="8" customFormat="1">
      <c r="B8" s="67" t="s">
        <v>66</v>
      </c>
      <c r="C8" s="230" t="s">
        <v>53</v>
      </c>
      <c r="D8" s="230"/>
      <c r="E8" s="230" t="s">
        <v>54</v>
      </c>
      <c r="F8" s="230"/>
      <c r="G8" s="230" t="s">
        <v>55</v>
      </c>
      <c r="H8" s="230"/>
      <c r="I8" s="230" t="s">
        <v>56</v>
      </c>
      <c r="J8" s="230"/>
      <c r="K8" s="230" t="s">
        <v>57</v>
      </c>
      <c r="L8" s="230"/>
      <c r="M8" s="230" t="s">
        <v>19</v>
      </c>
      <c r="N8" s="231"/>
      <c r="AD8" s="8" t="s">
        <v>35</v>
      </c>
    </row>
    <row r="9" spans="2:30" s="8" customFormat="1">
      <c r="B9" s="68"/>
      <c r="C9" s="194" t="s">
        <v>34</v>
      </c>
      <c r="D9" s="194" t="s">
        <v>23</v>
      </c>
      <c r="E9" s="194" t="s">
        <v>34</v>
      </c>
      <c r="F9" s="194" t="s">
        <v>23</v>
      </c>
      <c r="G9" s="194" t="s">
        <v>34</v>
      </c>
      <c r="H9" s="194" t="s">
        <v>23</v>
      </c>
      <c r="I9" s="194" t="s">
        <v>34</v>
      </c>
      <c r="J9" s="194" t="s">
        <v>23</v>
      </c>
      <c r="K9" s="194" t="s">
        <v>34</v>
      </c>
      <c r="L9" s="194" t="s">
        <v>23</v>
      </c>
      <c r="M9" s="194" t="s">
        <v>34</v>
      </c>
      <c r="N9" s="69" t="s">
        <v>23</v>
      </c>
      <c r="AD9" s="28" t="s">
        <v>38</v>
      </c>
    </row>
    <row r="10" spans="2:30" s="8" customFormat="1">
      <c r="B10" s="197" t="s">
        <v>105</v>
      </c>
      <c r="C10" s="76">
        <v>5</v>
      </c>
      <c r="D10" s="50">
        <f>C10/C19</f>
        <v>8.3472454090150246E-3</v>
      </c>
      <c r="E10" s="76"/>
      <c r="F10" s="50">
        <f>E10/E19</f>
        <v>0</v>
      </c>
      <c r="G10" s="76"/>
      <c r="H10" s="50"/>
      <c r="I10" s="76">
        <v>7</v>
      </c>
      <c r="J10" s="50">
        <f>I10/I19</f>
        <v>2.0833333333333332E-2</v>
      </c>
      <c r="K10" s="76">
        <v>3</v>
      </c>
      <c r="L10" s="50">
        <f>K10/K19</f>
        <v>1.1627906976744186E-2</v>
      </c>
      <c r="M10" s="51">
        <f t="shared" ref="M10:M18" si="0">C10+E10+G10+I10+K10</f>
        <v>15</v>
      </c>
      <c r="N10" s="45">
        <f>M10/M19</f>
        <v>1.0101010101010102E-2</v>
      </c>
      <c r="AD10" s="28"/>
    </row>
    <row r="11" spans="2:30" s="8" customFormat="1">
      <c r="B11" s="168" t="s">
        <v>58</v>
      </c>
      <c r="C11" s="76">
        <v>18</v>
      </c>
      <c r="D11" s="50">
        <f>C11/C19</f>
        <v>3.0050083472454091E-2</v>
      </c>
      <c r="E11" s="76">
        <v>13</v>
      </c>
      <c r="F11" s="50">
        <f>E11/E19</f>
        <v>5.8035714285714288E-2</v>
      </c>
      <c r="G11" s="76">
        <v>5</v>
      </c>
      <c r="H11" s="50">
        <f>G11/G19</f>
        <v>7.3529411764705885E-2</v>
      </c>
      <c r="I11" s="76">
        <v>8</v>
      </c>
      <c r="J11" s="50">
        <f>I11/I19</f>
        <v>2.3809523809523808E-2</v>
      </c>
      <c r="K11" s="76">
        <v>4</v>
      </c>
      <c r="L11" s="50">
        <f>K11/K19</f>
        <v>1.5503875968992248E-2</v>
      </c>
      <c r="M11" s="51">
        <f t="shared" si="0"/>
        <v>48</v>
      </c>
      <c r="N11" s="45">
        <f>M11/M19</f>
        <v>3.2323232323232323E-2</v>
      </c>
      <c r="AD11" s="8" t="s">
        <v>39</v>
      </c>
    </row>
    <row r="12" spans="2:30" s="8" customFormat="1">
      <c r="B12" s="168" t="s">
        <v>59</v>
      </c>
      <c r="C12" s="76">
        <v>2</v>
      </c>
      <c r="D12" s="50">
        <f>C12/C19</f>
        <v>3.3388981636060101E-3</v>
      </c>
      <c r="E12" s="76">
        <v>4</v>
      </c>
      <c r="F12" s="50">
        <f>E12/E19</f>
        <v>1.7857142857142856E-2</v>
      </c>
      <c r="G12" s="76">
        <v>1</v>
      </c>
      <c r="H12" s="50">
        <f>G12/G19</f>
        <v>1.4705882352941176E-2</v>
      </c>
      <c r="I12" s="76">
        <v>1</v>
      </c>
      <c r="J12" s="50">
        <f>I12/I19</f>
        <v>2.976190476190476E-3</v>
      </c>
      <c r="K12" s="76">
        <v>2</v>
      </c>
      <c r="L12" s="50">
        <f>K12/K19</f>
        <v>7.7519379844961239E-3</v>
      </c>
      <c r="M12" s="51">
        <f t="shared" si="0"/>
        <v>10</v>
      </c>
      <c r="N12" s="45">
        <f>M12/M19</f>
        <v>6.7340067340067337E-3</v>
      </c>
    </row>
    <row r="13" spans="2:30" s="8" customFormat="1">
      <c r="B13" s="168" t="s">
        <v>60</v>
      </c>
      <c r="C13" s="76">
        <v>532</v>
      </c>
      <c r="D13" s="50">
        <f>C13/C19</f>
        <v>0.88814691151919867</v>
      </c>
      <c r="E13" s="76">
        <v>184</v>
      </c>
      <c r="F13" s="50">
        <f>E13/E19</f>
        <v>0.8214285714285714</v>
      </c>
      <c r="G13" s="76">
        <v>53</v>
      </c>
      <c r="H13" s="50">
        <f>G13/G19</f>
        <v>0.77941176470588236</v>
      </c>
      <c r="I13" s="76">
        <v>271</v>
      </c>
      <c r="J13" s="50">
        <f>I13/I19</f>
        <v>0.80654761904761907</v>
      </c>
      <c r="K13" s="76">
        <v>154</v>
      </c>
      <c r="L13" s="50">
        <f>K13/K19</f>
        <v>0.5968992248062015</v>
      </c>
      <c r="M13" s="51">
        <f t="shared" si="0"/>
        <v>1194</v>
      </c>
      <c r="N13" s="45">
        <f>M13/M19</f>
        <v>0.804040404040404</v>
      </c>
      <c r="AD13" s="8" t="s">
        <v>40</v>
      </c>
    </row>
    <row r="14" spans="2:30" s="8" customFormat="1">
      <c r="B14" s="168" t="s">
        <v>106</v>
      </c>
      <c r="C14" s="76">
        <v>1</v>
      </c>
      <c r="D14" s="50"/>
      <c r="E14" s="76"/>
      <c r="F14" s="50"/>
      <c r="G14" s="76"/>
      <c r="H14" s="50"/>
      <c r="I14" s="76">
        <v>3</v>
      </c>
      <c r="J14" s="50">
        <f>I14/I19</f>
        <v>8.9285714285714281E-3</v>
      </c>
      <c r="K14" s="76">
        <v>1</v>
      </c>
      <c r="L14" s="50">
        <f>K14/K19</f>
        <v>3.875968992248062E-3</v>
      </c>
      <c r="M14" s="51">
        <f t="shared" si="0"/>
        <v>5</v>
      </c>
      <c r="N14" s="45">
        <f>M14/M19</f>
        <v>3.3670033670033669E-3</v>
      </c>
    </row>
    <row r="15" spans="2:30" s="8" customFormat="1">
      <c r="B15" s="168" t="s">
        <v>61</v>
      </c>
      <c r="C15" s="76">
        <v>22</v>
      </c>
      <c r="D15" s="50">
        <f>C15/C19</f>
        <v>3.6727879799666109E-2</v>
      </c>
      <c r="E15" s="76">
        <v>13</v>
      </c>
      <c r="F15" s="50">
        <f>E15/E19</f>
        <v>5.8035714285714288E-2</v>
      </c>
      <c r="G15" s="76">
        <v>9</v>
      </c>
      <c r="H15" s="50">
        <f>G15/G19</f>
        <v>0.13235294117647059</v>
      </c>
      <c r="I15" s="76">
        <v>18</v>
      </c>
      <c r="J15" s="50">
        <f>I15/I19</f>
        <v>5.3571428571428568E-2</v>
      </c>
      <c r="K15" s="76">
        <v>13</v>
      </c>
      <c r="L15" s="50">
        <f>K15/K19</f>
        <v>5.0387596899224806E-2</v>
      </c>
      <c r="M15" s="51">
        <f t="shared" si="0"/>
        <v>75</v>
      </c>
      <c r="N15" s="45">
        <f>M15/M19</f>
        <v>5.0505050505050504E-2</v>
      </c>
      <c r="AD15" s="8" t="s">
        <v>41</v>
      </c>
    </row>
    <row r="16" spans="2:30" s="8" customFormat="1">
      <c r="B16" s="168" t="s">
        <v>62</v>
      </c>
      <c r="C16" s="76">
        <v>12</v>
      </c>
      <c r="D16" s="50">
        <f>C16/C19</f>
        <v>2.003338898163606E-2</v>
      </c>
      <c r="E16" s="76">
        <v>7</v>
      </c>
      <c r="F16" s="50">
        <f>E16/E19</f>
        <v>3.125E-2</v>
      </c>
      <c r="G16" s="76"/>
      <c r="H16" s="50"/>
      <c r="I16" s="76">
        <v>25</v>
      </c>
      <c r="J16" s="50">
        <f>I16/I19</f>
        <v>7.4404761904761904E-2</v>
      </c>
      <c r="K16" s="76">
        <v>74</v>
      </c>
      <c r="L16" s="50">
        <f>K16/K19</f>
        <v>0.2868217054263566</v>
      </c>
      <c r="M16" s="51">
        <f t="shared" si="0"/>
        <v>118</v>
      </c>
      <c r="N16" s="45">
        <f>M16/M19</f>
        <v>7.9461279461279455E-2</v>
      </c>
    </row>
    <row r="17" spans="2:30" s="8" customFormat="1">
      <c r="B17" s="168" t="s">
        <v>63</v>
      </c>
      <c r="C17" s="76">
        <v>7</v>
      </c>
      <c r="D17" s="50">
        <f>C17/C19</f>
        <v>1.1686143572621035E-2</v>
      </c>
      <c r="E17" s="76">
        <v>3</v>
      </c>
      <c r="F17" s="50">
        <f>E17/E19</f>
        <v>1.3392857142857142E-2</v>
      </c>
      <c r="G17" s="76"/>
      <c r="H17" s="50">
        <f>G17/G19</f>
        <v>0</v>
      </c>
      <c r="I17" s="76">
        <v>3</v>
      </c>
      <c r="J17" s="50">
        <f>I17/I19</f>
        <v>8.9285714285714281E-3</v>
      </c>
      <c r="K17" s="76">
        <v>7</v>
      </c>
      <c r="L17" s="50">
        <f>K17/K19</f>
        <v>2.7131782945736434E-2</v>
      </c>
      <c r="M17" s="51">
        <f t="shared" si="0"/>
        <v>20</v>
      </c>
      <c r="N17" s="45">
        <f>M17/M19</f>
        <v>1.3468013468013467E-2</v>
      </c>
    </row>
    <row r="18" spans="2:30" s="8" customFormat="1">
      <c r="B18" s="168" t="s">
        <v>64</v>
      </c>
      <c r="C18" s="76"/>
      <c r="D18" s="50"/>
      <c r="E18" s="76"/>
      <c r="F18" s="50"/>
      <c r="G18" s="76"/>
      <c r="H18" s="50"/>
      <c r="I18" s="76"/>
      <c r="J18" s="50"/>
      <c r="K18" s="76"/>
      <c r="L18" s="50"/>
      <c r="M18" s="51">
        <f t="shared" si="0"/>
        <v>0</v>
      </c>
      <c r="N18" s="45">
        <f>M18/M19</f>
        <v>0</v>
      </c>
      <c r="AD18" s="8" t="s">
        <v>42</v>
      </c>
    </row>
    <row r="19" spans="2:30" s="40" customFormat="1" ht="15.75" thickBot="1">
      <c r="B19" s="70" t="s">
        <v>14</v>
      </c>
      <c r="C19" s="71">
        <f>SUM(C10:C18)</f>
        <v>599</v>
      </c>
      <c r="D19" s="72">
        <f>C19/C19</f>
        <v>1</v>
      </c>
      <c r="E19" s="71">
        <f>SUM(E10:E18)</f>
        <v>224</v>
      </c>
      <c r="F19" s="72">
        <f>E19/E19</f>
        <v>1</v>
      </c>
      <c r="G19" s="71">
        <f>SUM(G10:G18)</f>
        <v>68</v>
      </c>
      <c r="H19" s="72">
        <f>G19/G19</f>
        <v>1</v>
      </c>
      <c r="I19" s="71">
        <f>SUM(I10:I18)</f>
        <v>336</v>
      </c>
      <c r="J19" s="72">
        <f>I19/I19</f>
        <v>1</v>
      </c>
      <c r="K19" s="71">
        <f>SUM(K10:K18)</f>
        <v>258</v>
      </c>
      <c r="L19" s="72">
        <f>K19/K19</f>
        <v>1</v>
      </c>
      <c r="M19" s="71">
        <f>SUM(M10:M18)</f>
        <v>1485</v>
      </c>
      <c r="N19" s="73">
        <f>M19/M19</f>
        <v>1</v>
      </c>
    </row>
    <row r="20" spans="2:30" ht="23.25" customHeight="1">
      <c r="B20" s="64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Normal="100" workbookViewId="0">
      <selection activeCell="O14" sqref="O14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7.285156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2" t="s">
        <v>101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3" t="s">
        <v>137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  <c r="Y3" s="37"/>
      <c r="Z3" s="37"/>
      <c r="AA3" s="37"/>
      <c r="AB3" s="37"/>
      <c r="AC3" s="37"/>
    </row>
    <row r="4" spans="1:29">
      <c r="B4" s="52"/>
      <c r="C4" s="236" t="s">
        <v>53</v>
      </c>
      <c r="D4" s="236"/>
      <c r="E4" s="236" t="s">
        <v>54</v>
      </c>
      <c r="F4" s="236"/>
      <c r="G4" s="236" t="s">
        <v>55</v>
      </c>
      <c r="H4" s="236"/>
      <c r="I4" s="236" t="s">
        <v>56</v>
      </c>
      <c r="J4" s="236"/>
      <c r="K4" s="236" t="s">
        <v>57</v>
      </c>
      <c r="L4" s="236"/>
      <c r="M4" s="236" t="s">
        <v>19</v>
      </c>
      <c r="N4" s="237"/>
    </row>
    <row r="5" spans="1:29">
      <c r="B5" s="52"/>
      <c r="C5" s="195" t="s">
        <v>67</v>
      </c>
      <c r="D5" s="195" t="s">
        <v>23</v>
      </c>
      <c r="E5" s="195" t="s">
        <v>67</v>
      </c>
      <c r="F5" s="195" t="s">
        <v>23</v>
      </c>
      <c r="G5" s="195" t="s">
        <v>67</v>
      </c>
      <c r="H5" s="195" t="s">
        <v>23</v>
      </c>
      <c r="I5" s="195" t="s">
        <v>67</v>
      </c>
      <c r="J5" s="195" t="s">
        <v>23</v>
      </c>
      <c r="K5" s="195" t="s">
        <v>67</v>
      </c>
      <c r="L5" s="195" t="s">
        <v>23</v>
      </c>
      <c r="M5" s="195" t="s">
        <v>67</v>
      </c>
      <c r="N5" s="196" t="s">
        <v>23</v>
      </c>
    </row>
    <row r="6" spans="1:29">
      <c r="A6" s="42"/>
      <c r="B6" s="168" t="s">
        <v>107</v>
      </c>
      <c r="C6" s="76">
        <v>1</v>
      </c>
      <c r="D6" s="46">
        <f>C6/$C$19</f>
        <v>4.5454545454545456E-2</v>
      </c>
      <c r="E6" s="76">
        <v>4</v>
      </c>
      <c r="F6" s="46">
        <f>E6/$E$19</f>
        <v>0.30769230769230771</v>
      </c>
      <c r="G6" s="76">
        <v>1</v>
      </c>
      <c r="H6" s="46">
        <f>G6/$G$19</f>
        <v>0.1111111111111111</v>
      </c>
      <c r="I6" s="76">
        <v>2</v>
      </c>
      <c r="J6" s="46">
        <f>I6/$I$19</f>
        <v>0.1111111111111111</v>
      </c>
      <c r="K6" s="76">
        <v>3</v>
      </c>
      <c r="L6" s="46">
        <f>K6/$K$19</f>
        <v>0.23076923076923078</v>
      </c>
      <c r="M6" s="166">
        <f>SUM(C6,E6,G6,I6,K6)</f>
        <v>11</v>
      </c>
      <c r="N6" s="53">
        <f t="shared" ref="N6:N18" si="0">M6/$M$19</f>
        <v>0.14666666666666667</v>
      </c>
      <c r="O6" s="13"/>
      <c r="P6" s="42"/>
    </row>
    <row r="7" spans="1:29">
      <c r="A7" s="42"/>
      <c r="B7" s="168" t="s">
        <v>108</v>
      </c>
      <c r="C7" s="76">
        <v>1</v>
      </c>
      <c r="D7" s="46">
        <f>C7/$C$19</f>
        <v>4.5454545454545456E-2</v>
      </c>
      <c r="E7" s="76"/>
      <c r="F7" s="46"/>
      <c r="G7" s="76"/>
      <c r="H7" s="46"/>
      <c r="I7" s="76"/>
      <c r="J7" s="46"/>
      <c r="K7" s="76"/>
      <c r="L7" s="46"/>
      <c r="M7" s="166">
        <f t="shared" ref="M7:M18" si="1">SUM(C7,E7,G7,I7,K7)</f>
        <v>1</v>
      </c>
      <c r="N7" s="53">
        <f t="shared" si="0"/>
        <v>1.3333333333333334E-2</v>
      </c>
      <c r="O7" s="13"/>
      <c r="P7" s="42"/>
    </row>
    <row r="8" spans="1:29">
      <c r="A8" s="42"/>
      <c r="B8" s="168" t="s">
        <v>109</v>
      </c>
      <c r="C8" s="76"/>
      <c r="D8" s="46"/>
      <c r="E8" s="76"/>
      <c r="F8" s="46"/>
      <c r="G8" s="76"/>
      <c r="H8" s="46"/>
      <c r="I8" s="76"/>
      <c r="J8" s="46"/>
      <c r="K8" s="76">
        <v>2</v>
      </c>
      <c r="L8" s="46">
        <f>K8/$K$19</f>
        <v>0.15384615384615385</v>
      </c>
      <c r="M8" s="166">
        <f t="shared" si="1"/>
        <v>2</v>
      </c>
      <c r="N8" s="53">
        <f t="shared" si="0"/>
        <v>2.6666666666666668E-2</v>
      </c>
      <c r="O8" s="13"/>
      <c r="P8" s="42"/>
    </row>
    <row r="9" spans="1:29">
      <c r="A9" s="42"/>
      <c r="B9" s="168" t="s">
        <v>127</v>
      </c>
      <c r="C9" s="76">
        <v>1</v>
      </c>
      <c r="D9" s="46">
        <f>C9/$C$19</f>
        <v>4.5454545454545456E-2</v>
      </c>
      <c r="E9" s="76"/>
      <c r="F9" s="46"/>
      <c r="G9" s="76"/>
      <c r="H9" s="46"/>
      <c r="I9" s="76"/>
      <c r="J9" s="46"/>
      <c r="K9" s="76"/>
      <c r="L9" s="46"/>
      <c r="M9" s="166">
        <f t="shared" si="1"/>
        <v>1</v>
      </c>
      <c r="N9" s="53">
        <f t="shared" si="0"/>
        <v>1.3333333333333334E-2</v>
      </c>
      <c r="O9" s="13"/>
      <c r="P9" s="42"/>
    </row>
    <row r="10" spans="1:29">
      <c r="A10" s="42"/>
      <c r="B10" s="168" t="s">
        <v>110</v>
      </c>
      <c r="C10" s="76">
        <v>1</v>
      </c>
      <c r="D10" s="46">
        <f>C10/$C$19</f>
        <v>4.5454545454545456E-2</v>
      </c>
      <c r="E10" s="76">
        <v>1</v>
      </c>
      <c r="F10" s="46">
        <f>E10/$E$19</f>
        <v>7.6923076923076927E-2</v>
      </c>
      <c r="G10" s="76">
        <v>1</v>
      </c>
      <c r="H10" s="46">
        <f>G10/$G$19</f>
        <v>0.1111111111111111</v>
      </c>
      <c r="I10" s="76">
        <v>1</v>
      </c>
      <c r="J10" s="46"/>
      <c r="K10" s="76"/>
      <c r="L10" s="46">
        <f>K10/$K$19</f>
        <v>0</v>
      </c>
      <c r="M10" s="166">
        <f t="shared" si="1"/>
        <v>4</v>
      </c>
      <c r="N10" s="53">
        <f t="shared" si="0"/>
        <v>5.3333333333333337E-2</v>
      </c>
      <c r="O10" s="13"/>
      <c r="P10" s="42"/>
    </row>
    <row r="11" spans="1:29">
      <c r="A11" s="42"/>
      <c r="B11" s="168" t="s">
        <v>111</v>
      </c>
      <c r="C11" s="76">
        <v>12</v>
      </c>
      <c r="D11" s="46"/>
      <c r="E11" s="76">
        <v>2</v>
      </c>
      <c r="F11" s="46"/>
      <c r="G11" s="76"/>
      <c r="H11" s="46">
        <f>G11/$G$19</f>
        <v>0</v>
      </c>
      <c r="I11" s="76">
        <v>9</v>
      </c>
      <c r="J11" s="46">
        <f>I11/$I$19</f>
        <v>0.5</v>
      </c>
      <c r="K11" s="76">
        <v>7</v>
      </c>
      <c r="L11" s="46"/>
      <c r="M11" s="166">
        <f t="shared" si="1"/>
        <v>30</v>
      </c>
      <c r="N11" s="53">
        <f t="shared" si="0"/>
        <v>0.4</v>
      </c>
      <c r="O11" s="13"/>
      <c r="P11" s="42"/>
    </row>
    <row r="12" spans="1:29">
      <c r="A12" s="42"/>
      <c r="B12" s="168" t="s">
        <v>112</v>
      </c>
      <c r="C12" s="76"/>
      <c r="D12" s="46">
        <f>C12/$C$19</f>
        <v>0</v>
      </c>
      <c r="E12" s="76"/>
      <c r="F12" s="46">
        <f>E12/$E$19</f>
        <v>0</v>
      </c>
      <c r="G12" s="76"/>
      <c r="H12" s="46">
        <f>G12/$G$19</f>
        <v>0</v>
      </c>
      <c r="I12" s="76"/>
      <c r="J12" s="46">
        <f>I12/$I$19</f>
        <v>0</v>
      </c>
      <c r="K12" s="76">
        <v>1</v>
      </c>
      <c r="L12" s="46">
        <f>K12/$K$19</f>
        <v>7.6923076923076927E-2</v>
      </c>
      <c r="M12" s="166">
        <f t="shared" si="1"/>
        <v>1</v>
      </c>
      <c r="N12" s="53">
        <f t="shared" si="0"/>
        <v>1.3333333333333334E-2</v>
      </c>
      <c r="O12" s="13"/>
      <c r="P12" s="42"/>
    </row>
    <row r="13" spans="1:29">
      <c r="A13" s="42"/>
      <c r="B13" s="168" t="s">
        <v>113</v>
      </c>
      <c r="C13" s="76"/>
      <c r="D13" s="46"/>
      <c r="E13" s="76"/>
      <c r="F13" s="46"/>
      <c r="G13" s="76"/>
      <c r="H13" s="46"/>
      <c r="I13" s="76">
        <v>1</v>
      </c>
      <c r="J13" s="46"/>
      <c r="K13" s="76"/>
      <c r="L13" s="46">
        <f>K13/$K$19</f>
        <v>0</v>
      </c>
      <c r="M13" s="166">
        <f t="shared" si="1"/>
        <v>1</v>
      </c>
      <c r="N13" s="53">
        <f t="shared" si="0"/>
        <v>1.3333333333333334E-2</v>
      </c>
      <c r="O13" s="13"/>
      <c r="P13" s="42"/>
    </row>
    <row r="14" spans="1:29">
      <c r="A14" s="42"/>
      <c r="B14" s="168" t="s">
        <v>114</v>
      </c>
      <c r="C14" s="76"/>
      <c r="D14" s="46"/>
      <c r="E14" s="76"/>
      <c r="F14" s="46"/>
      <c r="G14" s="76">
        <v>1</v>
      </c>
      <c r="H14" s="46"/>
      <c r="I14" s="76"/>
      <c r="J14" s="46">
        <f>I14/$I$19</f>
        <v>0</v>
      </c>
      <c r="K14" s="76"/>
      <c r="L14" s="46"/>
      <c r="M14" s="166">
        <f t="shared" si="1"/>
        <v>1</v>
      </c>
      <c r="N14" s="53">
        <f t="shared" si="0"/>
        <v>1.3333333333333334E-2</v>
      </c>
      <c r="O14" s="13"/>
      <c r="P14" s="42"/>
    </row>
    <row r="15" spans="1:29">
      <c r="A15" s="42"/>
      <c r="B15" s="168" t="s">
        <v>115</v>
      </c>
      <c r="C15" s="76"/>
      <c r="D15" s="46"/>
      <c r="E15" s="76"/>
      <c r="F15" s="46"/>
      <c r="G15" s="76">
        <v>1</v>
      </c>
      <c r="H15" s="46">
        <f>G15/$G$19</f>
        <v>0.1111111111111111</v>
      </c>
      <c r="I15" s="76"/>
      <c r="J15" s="46">
        <f>I15/$I$19</f>
        <v>0</v>
      </c>
      <c r="K15" s="76"/>
      <c r="L15" s="46"/>
      <c r="M15" s="166">
        <f t="shared" si="1"/>
        <v>1</v>
      </c>
      <c r="N15" s="53">
        <f t="shared" si="0"/>
        <v>1.3333333333333334E-2</v>
      </c>
      <c r="O15" s="13"/>
      <c r="P15" s="42"/>
    </row>
    <row r="16" spans="1:29">
      <c r="A16" s="42"/>
      <c r="B16" s="168" t="s">
        <v>116</v>
      </c>
      <c r="C16" s="76">
        <v>1</v>
      </c>
      <c r="D16" s="46"/>
      <c r="E16" s="76">
        <v>2</v>
      </c>
      <c r="F16" s="46"/>
      <c r="G16" s="76">
        <v>1</v>
      </c>
      <c r="H16" s="46">
        <f>G16/$G$19</f>
        <v>0.1111111111111111</v>
      </c>
      <c r="I16" s="76">
        <v>2</v>
      </c>
      <c r="J16" s="46"/>
      <c r="K16" s="76"/>
      <c r="L16" s="46"/>
      <c r="M16" s="166">
        <f t="shared" si="1"/>
        <v>6</v>
      </c>
      <c r="N16" s="53">
        <f t="shared" si="0"/>
        <v>0.08</v>
      </c>
      <c r="O16" s="13"/>
      <c r="P16" s="42"/>
    </row>
    <row r="17" spans="1:16">
      <c r="A17" s="42"/>
      <c r="B17" s="168" t="s">
        <v>117</v>
      </c>
      <c r="C17" s="76">
        <v>4</v>
      </c>
      <c r="D17" s="46">
        <f>C17/$C$19</f>
        <v>0.18181818181818182</v>
      </c>
      <c r="E17" s="76">
        <v>3</v>
      </c>
      <c r="F17" s="46">
        <f>E17/$E$19</f>
        <v>0.23076923076923078</v>
      </c>
      <c r="G17" s="76">
        <v>2</v>
      </c>
      <c r="H17" s="46">
        <f>G17/$G$19</f>
        <v>0.22222222222222221</v>
      </c>
      <c r="I17" s="76">
        <v>3</v>
      </c>
      <c r="J17" s="46">
        <f>I17/$I$19</f>
        <v>0.16666666666666666</v>
      </c>
      <c r="K17" s="76"/>
      <c r="L17" s="46"/>
      <c r="M17" s="166">
        <f t="shared" si="1"/>
        <v>12</v>
      </c>
      <c r="N17" s="53">
        <f t="shared" si="0"/>
        <v>0.16</v>
      </c>
      <c r="O17" s="13"/>
      <c r="P17" s="42"/>
    </row>
    <row r="18" spans="1:16">
      <c r="A18" s="42"/>
      <c r="B18" s="168" t="s">
        <v>118</v>
      </c>
      <c r="C18" s="76">
        <v>1</v>
      </c>
      <c r="D18" s="46">
        <f>C18/$C$19</f>
        <v>4.5454545454545456E-2</v>
      </c>
      <c r="E18" s="76">
        <v>1</v>
      </c>
      <c r="F18" s="46">
        <f>E18/$E$19</f>
        <v>7.6923076923076927E-2</v>
      </c>
      <c r="G18" s="76">
        <v>2</v>
      </c>
      <c r="H18" s="46">
        <f>G18/$G$19</f>
        <v>0.22222222222222221</v>
      </c>
      <c r="I18" s="76"/>
      <c r="J18" s="46">
        <f>I18/$I$19</f>
        <v>0</v>
      </c>
      <c r="K18" s="76"/>
      <c r="L18" s="46">
        <f>K18/$K$19</f>
        <v>0</v>
      </c>
      <c r="M18" s="166">
        <f t="shared" si="1"/>
        <v>4</v>
      </c>
      <c r="N18" s="53">
        <f t="shared" si="0"/>
        <v>5.3333333333333337E-2</v>
      </c>
      <c r="O18" s="13"/>
      <c r="P18" s="42"/>
    </row>
    <row r="19" spans="1:16" ht="15.75" thickBot="1">
      <c r="A19" s="42"/>
      <c r="B19" s="142" t="s">
        <v>70</v>
      </c>
      <c r="C19" s="143">
        <f>SUM(C6:C18)</f>
        <v>22</v>
      </c>
      <c r="D19" s="144">
        <f>C19/C19</f>
        <v>1</v>
      </c>
      <c r="E19" s="143">
        <f>SUM(E6:E18)</f>
        <v>13</v>
      </c>
      <c r="F19" s="144">
        <f>E19/E19</f>
        <v>1</v>
      </c>
      <c r="G19" s="143">
        <f>SUM(G6:G18)</f>
        <v>9</v>
      </c>
      <c r="H19" s="144">
        <f>G19/G19</f>
        <v>1</v>
      </c>
      <c r="I19" s="143">
        <f>SUM(I6:I18)</f>
        <v>18</v>
      </c>
      <c r="J19" s="144">
        <f>I19/I19</f>
        <v>1</v>
      </c>
      <c r="K19" s="143">
        <f>SUM(K6:K18)</f>
        <v>13</v>
      </c>
      <c r="L19" s="144">
        <f>K19/K19</f>
        <v>1</v>
      </c>
      <c r="M19" s="143">
        <f>SUM(M6:M18)</f>
        <v>75</v>
      </c>
      <c r="N19" s="165">
        <f>M19/M19</f>
        <v>1</v>
      </c>
      <c r="O19" s="13"/>
      <c r="P19" s="42"/>
    </row>
    <row r="20" spans="1:16">
      <c r="B20" s="42"/>
    </row>
    <row r="21" spans="1:16">
      <c r="B21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2022-06-09T09:25:45Z</cp:lastPrinted>
  <dcterms:created xsi:type="dcterms:W3CDTF">2010-12-15T07:52:14Z</dcterms:created>
  <dcterms:modified xsi:type="dcterms:W3CDTF">2022-06-09T09:26:49Z</dcterms:modified>
</cp:coreProperties>
</file>